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30" documentId="8_{CA49BFD1-D3D2-452B-8313-FF9D6CE2909C}" xr6:coauthVersionLast="47" xr6:coauthVersionMax="47" xr10:uidLastSave="{9AB177C8-8724-4712-86C6-DF3758DCCD20}"/>
  <bookViews>
    <workbookView xWindow="28680" yWindow="-120" windowWidth="29040" windowHeight="15840" xr2:uid="{00000000-000D-0000-FFFF-FFFF00000000}"/>
  </bookViews>
  <sheets>
    <sheet name="Vos-laskelma" sheetId="3" r:id="rId1"/>
    <sheet name="Kotikuntakorvaukset" sheetId="5" r:id="rId2"/>
  </sheets>
  <definedNames>
    <definedName name="_xlnm._FilterDatabase" localSheetId="0" hidden="1">'Vos-laskelma'!$A$5:$Y$5</definedName>
    <definedName name="_xlnm.Print_Area" localSheetId="1">Kotikuntakorvaukset!$A$1:$K$32</definedName>
    <definedName name="_xlnm.Print_Area" localSheetId="0">'Vos-laskelma'!$A$1:$N$51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3" l="1"/>
  <c r="C25" i="3"/>
  <c r="D25" i="3"/>
  <c r="E25" i="3"/>
  <c r="M25" i="3" s="1"/>
  <c r="F25" i="3"/>
  <c r="G25" i="3"/>
  <c r="H25" i="3"/>
  <c r="J25" i="3"/>
  <c r="K25" i="3" s="1"/>
  <c r="C26" i="5"/>
  <c r="F26" i="5"/>
  <c r="G26" i="5"/>
  <c r="B26" i="5"/>
  <c r="I25" i="3" l="1"/>
  <c r="N25" i="3"/>
  <c r="L25" i="3" l="1"/>
  <c r="H26" i="5"/>
  <c r="I26" i="5" l="1"/>
  <c r="E26" i="5" l="1"/>
  <c r="D26" i="5"/>
</calcChain>
</file>

<file path=xl/sharedStrings.xml><?xml version="1.0" encoding="utf-8"?>
<sst xmlns="http://schemas.openxmlformats.org/spreadsheetml/2006/main" count="102" uniqueCount="52">
  <si>
    <t>Kunta</t>
  </si>
  <si>
    <t>Iisalmi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</si>
  <si>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</si>
  <si>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</si>
  <si>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</si>
  <si>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</si>
  <si>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</si>
  <si>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</si>
  <si>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</si>
  <si>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</si>
  <si>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</si>
  <si>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</si>
  <si>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</si>
  <si>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</si>
  <si>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</si>
  <si>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</si>
  <si>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</si>
  <si>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</si>
  <si>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</si>
  <si>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</si>
  <si>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Kuntien valtionosuudet ja veromenetysten korvaukset 2022, yhteenveto</t>
  </si>
  <si>
    <t>Asukas-
luku 
31.12.
2020</t>
  </si>
  <si>
    <t>Perus-
palvelujen 
valtion-
osuus 
ilman 
tasausta</t>
  </si>
  <si>
    <t>Verotuloihin 
perustuva 
valtion-
osuuksien 
tasaus</t>
  </si>
  <si>
    <t>Kunnan 
perus-
palvelujen 
valtion-
osuus 
yhteensä</t>
  </si>
  <si>
    <t xml:space="preserve">Opetus- ja 
kulttuuri-
toimen 
valtion-
osuus </t>
  </si>
  <si>
    <t>Vero-
menetysten 
korvaus 
(ml. vero-
lykkäysten 
takaisin-
perintä)</t>
  </si>
  <si>
    <t>Valtion-
osuudet 
yhteensä</t>
  </si>
  <si>
    <t>Valtion-
osuudet 
€/as.</t>
  </si>
  <si>
    <t>Valtion-
osuuksien 
muutos 
yhteensä 
€ 2021–22</t>
  </si>
  <si>
    <t>Muutos 
yhteensä 
%</t>
  </si>
  <si>
    <t>Muutos 
yhteensä 
€/as.</t>
  </si>
  <si>
    <t>Perus-
palveluiden 
valtion-
osuuden 
muutos, %</t>
  </si>
  <si>
    <t>Vero-
menetysten 
korvauksen 
muutos 
(ml. verolyk. 
takaisin-
perintä), %</t>
  </si>
  <si>
    <t>Asukas
luku 
31.12.
2019</t>
  </si>
  <si>
    <t>Perus-
palvelujen 
valtion-
osuus</t>
  </si>
  <si>
    <t>Vero-
tuloihin 
perustuva 
valtion-
osuuksien 
tasaus</t>
  </si>
  <si>
    <t>Opetus- ja 
kulttuuri-
toimen 
valtion-
osuus 
Lähde: OPH 
20.12.2021</t>
  </si>
  <si>
    <t>Manner-Suomi</t>
  </si>
  <si>
    <t>Pohjois-Savo</t>
  </si>
  <si>
    <t>Kuntien valtionosuudet ja veromenetysten korvaukset 2021, yhteenveto</t>
  </si>
  <si>
    <t>Kotikuntakorvaustulot ja -menot* vuosina 2022 ja 2021</t>
  </si>
  <si>
    <t>Kotikunta-
korvaukset, 
tulot 
2022</t>
  </si>
  <si>
    <t>Kotikunta-
korvaukset, 
menot 
2022</t>
  </si>
  <si>
    <t>Kotikunta-
korvaukset, 
netto 
2022</t>
  </si>
  <si>
    <t>Valtionosuus 
ja kotikunta-
korvaukset 
yhteensä 
2022</t>
  </si>
  <si>
    <t>Kotikunta-
korvaukset, 
menot 2021</t>
  </si>
  <si>
    <t>Kotikunta-
korvaukset, 
tulot 2021</t>
  </si>
  <si>
    <t>Valtionosuus 
ja kotikunta-
korvaukset 
yhteensä 
2021</t>
  </si>
  <si>
    <t>Kotikunta-
korvaukset, 
netto 2021</t>
  </si>
  <si>
    <t>*Kuntien valtionosuusmaksatuksen yhteydessä maksettavat esi- ja perusopetuksen kotikuntakorvaukset erotetaan valtionosuustilityksistä. Kotikuntakorvaustulot kirjataan myyntituottoihin ja kotikuntakorvausmenot asiakaspalvelujen ostoihin.</t>
  </si>
  <si>
    <t>Lähde: Kuntaliitto 3.1.2023 (https://www.kuntaliitto.fi/talous/valtionosuudet/valtionosuuslaskelmat)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</si>
</sst>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_ ;\-#,##0\ "/>
    <numFmt numFmtId="168" formatCode="0.0\ %"/>
  </numFmts>
  <fonts count="26">
    <font>
      <sz val="9"/>
      <name val="Work Sans"/>
      <family val="2"/>
      <scheme val="minor"/>
    </font>
    <font>
      <sz val="11"/>
      <color theme="1"/>
      <name val="Work Sans"/>
      <family val="2"/>
      <scheme val="minor"/>
    </font>
    <font>
      <b/>
      <sz val="9"/>
      <color theme="0"/>
      <name val="Work Sans"/>
      <family val="2"/>
      <scheme val="minor"/>
    </font>
    <font>
      <i/>
      <sz val="9"/>
      <color rgb="FF7F7F7F"/>
      <name val="Work Sans"/>
      <family val="2"/>
      <scheme val="minor"/>
    </font>
    <font>
      <sz val="9"/>
      <color rgb="FFFA7D00"/>
      <name val="Work Sans"/>
      <family val="2"/>
      <scheme val="minor"/>
    </font>
    <font>
      <b/>
      <sz val="9"/>
      <color theme="9"/>
      <name val="Work Sans"/>
      <family val="2"/>
      <scheme val="minor"/>
    </font>
    <font>
      <b/>
      <sz val="10"/>
      <color theme="1"/>
      <name val="Work Sans"/>
      <family val="2"/>
      <scheme val="minor"/>
    </font>
    <font>
      <sz val="9"/>
      <name val="Work Sans"/>
      <family val="2"/>
      <scheme val="minor"/>
    </font>
    <font>
      <b/>
      <sz val="14"/>
      <color theme="4"/>
      <name val="Work Sans"/>
      <family val="2"/>
      <scheme val="minor"/>
    </font>
    <font>
      <sz val="9"/>
      <color theme="0"/>
      <name val="Work Sans"/>
      <family val="2"/>
      <scheme val="minor"/>
    </font>
    <font>
      <b/>
      <sz val="9"/>
      <name val="Work Sans"/>
      <family val="2"/>
      <scheme val="minor"/>
    </font>
    <font>
      <sz val="11"/>
      <name val="Work Sans"/>
      <family val="2"/>
      <scheme val="minor"/>
    </font>
    <font>
      <b/>
      <sz val="16"/>
      <color theme="4"/>
      <name val="Work Sans ExtraBold"/>
      <family val="2"/>
      <scheme val="major"/>
    </font>
    <font>
      <b/>
      <sz val="11"/>
      <color theme="4"/>
      <name val="Work Sans"/>
      <family val="2"/>
      <scheme val="minor"/>
    </font>
    <font>
      <b/>
      <sz val="10"/>
      <color theme="4"/>
      <name val="Work Sans"/>
      <family val="2"/>
      <scheme val="minor"/>
    </font>
    <font>
      <b/>
      <sz val="9"/>
      <color theme="4"/>
      <name val="Work Sans"/>
      <family val="2"/>
      <scheme val="minor"/>
    </font>
    <font>
      <b/>
      <sz val="9"/>
      <color rgb="FFEF6079"/>
      <name val="Work Sans"/>
      <family val="2"/>
      <scheme val="minor"/>
    </font>
    <font>
      <b/>
      <sz val="9"/>
      <color theme="7"/>
      <name val="Work Sans"/>
      <family val="2"/>
      <scheme val="minor"/>
    </font>
    <font>
      <sz val="11"/>
      <color theme="4"/>
      <name val="Work Sans"/>
      <family val="2"/>
      <scheme val="minor"/>
    </font>
    <font>
      <b/>
      <sz val="9"/>
      <color theme="6"/>
      <name val="Work Sans"/>
      <family val="2"/>
      <scheme val="minor"/>
    </font>
    <font>
      <sz val="8"/>
      <name val="Work Sans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EF60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medium">
        <color rgb="FFEF6079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0" fontId="12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1" applyNumberFormat="0" applyAlignment="0" applyProtection="0"/>
    <xf numFmtId="0" fontId="10" fillId="2" borderId="2" applyNumberFormat="0" applyAlignment="0" applyProtection="0"/>
    <xf numFmtId="0" fontId="5" fillId="6" borderId="1" applyNumberFormat="0" applyAlignment="0" applyProtection="0"/>
    <xf numFmtId="0" fontId="4" fillId="0" borderId="3" applyNumberFormat="0" applyFill="0" applyAlignment="0" applyProtection="0"/>
    <xf numFmtId="0" fontId="2" fillId="7" borderId="4" applyNumberFormat="0" applyBorder="0" applyAlignment="0" applyProtection="0"/>
    <xf numFmtId="0" fontId="7" fillId="3" borderId="5" applyNumberFormat="0" applyAlignment="0" applyProtection="0"/>
    <xf numFmtId="0" fontId="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1" fillId="11" borderId="0" applyNumberFormat="0" applyBorder="0" applyAlignment="0" applyProtection="0"/>
    <xf numFmtId="0" fontId="15" fillId="0" borderId="13"/>
    <xf numFmtId="0" fontId="17" fillId="0" borderId="11"/>
    <xf numFmtId="2" fontId="15" fillId="0" borderId="7"/>
    <xf numFmtId="0" fontId="15" fillId="0" borderId="9"/>
    <xf numFmtId="0" fontId="7" fillId="0" borderId="8"/>
    <xf numFmtId="0" fontId="7" fillId="0" borderId="15"/>
    <xf numFmtId="0" fontId="16" fillId="0" borderId="12"/>
    <xf numFmtId="165" fontId="7" fillId="0" borderId="0" applyFill="0" applyBorder="0" applyAlignment="0" applyProtection="0"/>
    <xf numFmtId="164" fontId="7" fillId="0" borderId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9" fontId="7" fillId="0" borderId="0" applyFill="0" applyBorder="0" applyAlignment="0" applyProtection="0"/>
    <xf numFmtId="0" fontId="11" fillId="12" borderId="0" applyNumberFormat="0" applyBorder="0" applyAlignment="0" applyProtection="0"/>
    <xf numFmtId="0" fontId="19" fillId="0" borderId="10"/>
    <xf numFmtId="0" fontId="19" fillId="0" borderId="14"/>
  </cellStyleXfs>
  <cellXfs count="68">
    <xf numFmtId="0" fontId="0" fillId="0" borderId="0" xfId="0"/>
    <xf numFmtId="3" fontId="21" fillId="0" borderId="0" xfId="0" applyNumberFormat="1" applyFont="1" applyAlignment="1">
      <alignment horizontal="right"/>
    </xf>
    <xf numFmtId="166" fontId="21" fillId="0" borderId="0" xfId="0" applyNumberFormat="1" applyFont="1"/>
    <xf numFmtId="166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 vertical="top" wrapText="1"/>
    </xf>
    <xf numFmtId="166" fontId="22" fillId="0" borderId="0" xfId="0" applyNumberFormat="1" applyFont="1"/>
    <xf numFmtId="0" fontId="21" fillId="0" borderId="16" xfId="0" applyFont="1" applyBorder="1"/>
    <xf numFmtId="3" fontId="21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/>
    </xf>
    <xf numFmtId="3" fontId="21" fillId="0" borderId="0" xfId="0" applyNumberFormat="1" applyFont="1"/>
    <xf numFmtId="168" fontId="21" fillId="0" borderId="0" xfId="0" applyNumberFormat="1" applyFont="1"/>
    <xf numFmtId="3" fontId="22" fillId="0" borderId="0" xfId="0" applyNumberFormat="1" applyFont="1"/>
    <xf numFmtId="0" fontId="22" fillId="15" borderId="0" xfId="0" applyFont="1" applyFill="1"/>
    <xf numFmtId="3" fontId="21" fillId="15" borderId="0" xfId="0" applyNumberFormat="1" applyFont="1" applyFill="1" applyAlignment="1">
      <alignment horizontal="right"/>
    </xf>
    <xf numFmtId="0" fontId="21" fillId="15" borderId="0" xfId="0" applyFont="1" applyFill="1" applyAlignment="1">
      <alignment horizontal="right"/>
    </xf>
    <xf numFmtId="0" fontId="21" fillId="15" borderId="0" xfId="0" applyFont="1" applyFill="1"/>
    <xf numFmtId="0" fontId="22" fillId="15" borderId="0" xfId="0" applyFont="1" applyFill="1" applyAlignment="1">
      <alignment horizontal="right"/>
    </xf>
    <xf numFmtId="1" fontId="22" fillId="15" borderId="0" xfId="0" applyNumberFormat="1" applyFont="1" applyFill="1"/>
    <xf numFmtId="0" fontId="21" fillId="15" borderId="0" xfId="0" applyFont="1" applyFill="1" applyAlignment="1">
      <alignment horizontal="left" vertical="top"/>
    </xf>
    <xf numFmtId="3" fontId="22" fillId="15" borderId="0" xfId="0" applyNumberFormat="1" applyFont="1" applyFill="1"/>
    <xf numFmtId="167" fontId="21" fillId="15" borderId="0" xfId="0" applyNumberFormat="1" applyFont="1" applyFill="1" applyAlignment="1">
      <alignment horizontal="right"/>
    </xf>
    <xf numFmtId="166" fontId="22" fillId="15" borderId="0" xfId="0" applyNumberFormat="1" applyFont="1" applyFill="1"/>
    <xf numFmtId="166" fontId="21" fillId="15" borderId="0" xfId="0" applyNumberFormat="1" applyFont="1" applyFill="1"/>
    <xf numFmtId="3" fontId="22" fillId="15" borderId="0" xfId="0" applyNumberFormat="1" applyFont="1" applyFill="1" applyAlignment="1">
      <alignment horizontal="right"/>
    </xf>
    <xf numFmtId="3" fontId="21" fillId="15" borderId="0" xfId="0" applyNumberFormat="1" applyFont="1" applyFill="1"/>
    <xf numFmtId="1" fontId="21" fillId="15" borderId="0" xfId="0" applyNumberFormat="1" applyFont="1" applyFill="1"/>
    <xf numFmtId="168" fontId="22" fillId="15" borderId="0" xfId="0" applyNumberFormat="1" applyFont="1" applyFill="1"/>
    <xf numFmtId="0" fontId="21" fillId="15" borderId="0" xfId="0" applyFont="1" applyFill="1" applyAlignment="1">
      <alignment horizontal="left" vertical="top" wrapText="1"/>
    </xf>
    <xf numFmtId="0" fontId="24" fillId="15" borderId="0" xfId="1" applyFont="1" applyFill="1" applyBorder="1" applyAlignment="1">
      <alignment horizontal="left"/>
    </xf>
    <xf numFmtId="0" fontId="21" fillId="15" borderId="0" xfId="1" applyFont="1" applyFill="1" applyBorder="1" applyAlignment="1">
      <alignment horizontal="left"/>
    </xf>
    <xf numFmtId="0" fontId="23" fillId="15" borderId="0" xfId="0" applyFont="1" applyFill="1" applyAlignment="1">
      <alignment horizontal="center"/>
    </xf>
    <xf numFmtId="0" fontId="22" fillId="0" borderId="20" xfId="0" applyFont="1" applyBorder="1"/>
    <xf numFmtId="166" fontId="22" fillId="0" borderId="20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right"/>
    </xf>
    <xf numFmtId="166" fontId="22" fillId="0" borderId="17" xfId="0" applyNumberFormat="1" applyFont="1" applyBorder="1"/>
    <xf numFmtId="3" fontId="22" fillId="0" borderId="17" xfId="0" applyNumberFormat="1" applyFont="1" applyBorder="1" applyAlignment="1">
      <alignment horizontal="right"/>
    </xf>
    <xf numFmtId="166" fontId="22" fillId="0" borderId="17" xfId="0" applyNumberFormat="1" applyFont="1" applyBorder="1" applyAlignment="1">
      <alignment horizontal="right"/>
    </xf>
    <xf numFmtId="3" fontId="22" fillId="0" borderId="17" xfId="0" applyNumberFormat="1" applyFont="1" applyBorder="1"/>
    <xf numFmtId="168" fontId="22" fillId="0" borderId="17" xfId="0" applyNumberFormat="1" applyFont="1" applyBorder="1"/>
    <xf numFmtId="168" fontId="22" fillId="0" borderId="21" xfId="0" applyNumberFormat="1" applyFont="1" applyBorder="1"/>
    <xf numFmtId="168" fontId="21" fillId="0" borderId="22" xfId="0" applyNumberFormat="1" applyFont="1" applyBorder="1"/>
    <xf numFmtId="0" fontId="21" fillId="16" borderId="19" xfId="0" applyFont="1" applyFill="1" applyBorder="1" applyAlignment="1">
      <alignment horizontal="left" vertical="top" wrapText="1"/>
    </xf>
    <xf numFmtId="3" fontId="21" fillId="16" borderId="19" xfId="0" applyNumberFormat="1" applyFont="1" applyFill="1" applyBorder="1" applyAlignment="1">
      <alignment horizontal="left" vertical="top" wrapText="1"/>
    </xf>
    <xf numFmtId="3" fontId="22" fillId="14" borderId="19" xfId="0" applyNumberFormat="1" applyFont="1" applyFill="1" applyBorder="1"/>
    <xf numFmtId="167" fontId="22" fillId="14" borderId="19" xfId="0" applyNumberFormat="1" applyFont="1" applyFill="1" applyBorder="1" applyAlignment="1">
      <alignment horizontal="right"/>
    </xf>
    <xf numFmtId="167" fontId="22" fillId="14" borderId="18" xfId="0" applyNumberFormat="1" applyFont="1" applyFill="1" applyBorder="1" applyAlignment="1">
      <alignment horizontal="right"/>
    </xf>
    <xf numFmtId="166" fontId="22" fillId="14" borderId="18" xfId="0" applyNumberFormat="1" applyFont="1" applyFill="1" applyBorder="1" applyAlignment="1">
      <alignment horizontal="right"/>
    </xf>
    <xf numFmtId="3" fontId="22" fillId="14" borderId="18" xfId="0" applyNumberFormat="1" applyFont="1" applyFill="1" applyBorder="1"/>
    <xf numFmtId="168" fontId="22" fillId="14" borderId="18" xfId="0" applyNumberFormat="1" applyFont="1" applyFill="1" applyBorder="1"/>
    <xf numFmtId="168" fontId="22" fillId="14" borderId="23" xfId="0" applyNumberFormat="1" applyFont="1" applyFill="1" applyBorder="1"/>
    <xf numFmtId="0" fontId="21" fillId="16" borderId="23" xfId="0" applyFont="1" applyFill="1" applyBorder="1" applyAlignment="1">
      <alignment horizontal="left" vertical="top" wrapText="1"/>
    </xf>
    <xf numFmtId="0" fontId="21" fillId="16" borderId="24" xfId="0" applyFont="1" applyFill="1" applyBorder="1" applyAlignment="1">
      <alignment horizontal="left" vertical="top" wrapText="1"/>
    </xf>
    <xf numFmtId="166" fontId="22" fillId="0" borderId="20" xfId="0" applyNumberFormat="1" applyFont="1" applyBorder="1"/>
    <xf numFmtId="0" fontId="22" fillId="14" borderId="19" xfId="0" applyFont="1" applyFill="1" applyBorder="1"/>
    <xf numFmtId="3" fontId="22" fillId="14" borderId="19" xfId="0" applyNumberFormat="1" applyFont="1" applyFill="1" applyBorder="1" applyAlignment="1">
      <alignment horizontal="right"/>
    </xf>
    <xf numFmtId="3" fontId="22" fillId="14" borderId="0" xfId="0" applyNumberFormat="1" applyFont="1" applyFill="1" applyAlignment="1">
      <alignment horizontal="right"/>
    </xf>
    <xf numFmtId="3" fontId="22" fillId="14" borderId="0" xfId="0" applyNumberFormat="1" applyFont="1" applyFill="1"/>
    <xf numFmtId="0" fontId="24" fillId="15" borderId="0" xfId="0" applyFont="1" applyFill="1"/>
    <xf numFmtId="0" fontId="21" fillId="16" borderId="25" xfId="0" applyFont="1" applyFill="1" applyBorder="1" applyAlignment="1">
      <alignment horizontal="left" vertical="top" wrapText="1"/>
    </xf>
    <xf numFmtId="166" fontId="21" fillId="15" borderId="0" xfId="0" applyNumberFormat="1" applyFont="1" applyFill="1" applyAlignment="1">
      <alignment horizontal="right"/>
    </xf>
    <xf numFmtId="0" fontId="25" fillId="15" borderId="0" xfId="0" applyFont="1" applyFill="1" applyAlignment="1">
      <alignment vertical="center"/>
    </xf>
    <xf numFmtId="0" fontId="21" fillId="16" borderId="27" xfId="0" applyFont="1" applyFill="1" applyBorder="1" applyAlignment="1">
      <alignment horizontal="left" vertical="top" wrapText="1"/>
    </xf>
    <xf numFmtId="3" fontId="21" fillId="0" borderId="26" xfId="0" applyNumberFormat="1" applyFont="1" applyBorder="1"/>
    <xf numFmtId="3" fontId="21" fillId="0" borderId="22" xfId="0" applyNumberFormat="1" applyFont="1" applyBorder="1"/>
    <xf numFmtId="3" fontId="22" fillId="14" borderId="24" xfId="0" applyNumberFormat="1" applyFont="1" applyFill="1" applyBorder="1"/>
    <xf numFmtId="3" fontId="22" fillId="14" borderId="23" xfId="0" applyNumberFormat="1" applyFont="1" applyFill="1" applyBorder="1"/>
    <xf numFmtId="3" fontId="22" fillId="0" borderId="28" xfId="0" applyNumberFormat="1" applyFont="1" applyBorder="1"/>
    <xf numFmtId="3" fontId="22" fillId="0" borderId="21" xfId="0" applyNumberFormat="1" applyFont="1" applyBorder="1"/>
  </cellXfs>
  <cellStyles count="35">
    <cellStyle name="20 % - Aksentti1" xfId="17" builtinId="30" customBuiltin="1"/>
    <cellStyle name="60 % - Aksentti6" xfId="32" builtinId="52" customBuiltin="1"/>
    <cellStyle name="Aksentti5" xfId="18" builtinId="45" customBuiltin="1"/>
    <cellStyle name="Aksentti6" xfId="19" builtinId="49" customBuiltin="1"/>
    <cellStyle name="Huomautus" xfId="14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27" builtinId="3" customBuiltin="1"/>
    <cellStyle name="Pilkku [0]" xfId="28" builtinId="6" customBuiltin="1"/>
    <cellStyle name="Prosenttia" xfId="31" builtinId="5" customBuiltin="1"/>
    <cellStyle name="Selittävä teksti" xfId="15" builtinId="53" customBuiltin="1"/>
    <cellStyle name="Summa" xfId="16" builtinId="25" hidden="1" customBuiltin="1"/>
    <cellStyle name="Syöttö" xfId="9" builtinId="20" customBuiltin="1"/>
    <cellStyle name="Table Fill" xfId="25" xr:uid="{00000000-0005-0000-0000-00001C000000}"/>
    <cellStyle name="Table Heading" xfId="20" xr:uid="{00000000-0005-0000-0000-00001D000000}"/>
    <cellStyle name="Table Heading 2" xfId="26" xr:uid="{00000000-0005-0000-0000-00001E000000}"/>
    <cellStyle name="Table heading 3" xfId="21" xr:uid="{00000000-0005-0000-0000-00001F000000}"/>
    <cellStyle name="Table heading 4" xfId="33" xr:uid="{00000000-0005-0000-0000-000020000000}"/>
    <cellStyle name="Table Highlight" xfId="22" xr:uid="{00000000-0005-0000-0000-000021000000}"/>
    <cellStyle name="Table Section Break" xfId="24" xr:uid="{00000000-0005-0000-0000-000022000000}"/>
    <cellStyle name="Table Total" xfId="23" xr:uid="{00000000-0005-0000-0000-000023000000}"/>
    <cellStyle name="Table Total 2" xfId="34" xr:uid="{00000000-0005-0000-0000-000024000000}"/>
    <cellStyle name="Tarkistussolu" xfId="13" builtinId="23" customBuiltin="1"/>
    <cellStyle name="Tulostus" xfId="10" builtinId="21" customBuiltin="1"/>
    <cellStyle name="Valuutta" xfId="29" builtinId="4" customBuiltin="1"/>
    <cellStyle name="Valuutta [0]" xfId="30" builtinId="7" customBuiltin="1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border diagonalUp="0" diagonalDown="0">
        <left style="thin">
          <color indexed="64"/>
        </lef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0.0\ 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0.0\ 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0.0\ 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6"/>
        </top>
        <bottom/>
        <vertical/>
        <horizontal/>
      </border>
    </dxf>
    <dxf>
      <font>
        <b/>
        <i val="0"/>
        <color theme="6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6"/>
        </bottom>
        <vertical/>
        <horizontal/>
      </border>
    </dxf>
    <dxf>
      <font>
        <color theme="1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 style="hair">
          <color theme="0"/>
        </vertical>
        <horizontal style="thin">
          <color theme="6"/>
        </horizontal>
      </border>
    </dxf>
  </dxfs>
  <tableStyles count="1" defaultPivotStyle="PivotStyleLight16">
    <tableStyle name="Kuntaliitto" pivot="0" count="9" xr9:uid="{00000000-0011-0000-FFFF-FFFF00000000}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secondRowStripe" dxfId="46"/>
      <tableStyleElement type="firstColumnStripe" dxfId="45"/>
      <tableStyleElement type="secondColumnStripe" dxfId="44"/>
    </tableStyle>
  </tableStyles>
  <colors>
    <mruColors>
      <color rgb="FF9C0006"/>
      <color rgb="FFCCD8DB"/>
      <color rgb="FFD9D9D9"/>
      <color rgb="FFF2F2F2"/>
      <color rgb="FFEF6079"/>
      <color rgb="FFE6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007855-28C9-401C-83DA-AE51FADCF145}" name="Taulukko1" displayName="Taulukko1" ref="A4:N25" totalsRowShown="0" headerRowDxfId="30" dataDxfId="29" headerRowBorderDxfId="27" tableBorderDxfId="28">
  <autoFilter ref="A4:N25" xr:uid="{83007855-28C9-401C-83DA-AE51FADCF14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154394F1-BF83-4165-8375-32F17329989F}" name="Kunta" dataDxfId="26"/>
    <tableColumn id="2" xr3:uid="{2A9FA781-6B95-4A88-B9F9-E5AE0E53D4E4}" name="Asukas-_x000a_luku _x000a_31.12._x000a_2020" dataDxfId="25"/>
    <tableColumn id="3" xr3:uid="{339E4C1D-C2F3-4974-ADE5-FB868BC33059}" name="Perus-_x000a_palvelujen _x000a_valtion-_x000a_osuus _x000a_ilman _x000a_tasausta" dataDxfId="24"/>
    <tableColumn id="4" xr3:uid="{E39B678C-0FA0-4EB1-BD61-8EAA6ACFEE2A}" name="Verotuloihin _x000a_perustuva _x000a_valtion-_x000a_osuuksien _x000a_tasaus" dataDxfId="23"/>
    <tableColumn id="5" xr3:uid="{CD2849B4-1EC9-4993-8B2A-4E25E740854D}" name="Kunnan _x000a_perus-_x000a_palvelujen _x000a_valtion-_x000a_osuus _x000a_yhteensä" dataDxfId="22"/>
    <tableColumn id="6" xr3:uid="{1A73BA9B-F840-401A-B33A-A523DE03004B}" name="Opetus- ja _x000a_kulttuuri-_x000a_toimen _x000a_valtion-_x000a_osuus " dataDxfId="21"/>
    <tableColumn id="7" xr3:uid="{7A32414D-44F3-48B8-8C75-D1D0B98924E7}" name="Vero-_x000a_menetysten _x000a_korvaus _x000a_(ml. vero-_x000a_lykkäysten _x000a_takaisin-_x000a_perintä)" dataDxfId="20"/>
    <tableColumn id="8" xr3:uid="{950A0723-D316-492D-80DC-4FB2BE2E6ABD}" name="Valtion-_x000a_osuudet _x000a_yhteensä" dataDxfId="19"/>
    <tableColumn id="9" xr3:uid="{AB6E9C45-6E25-47B0-8EE6-B25AADD90785}" name="Valtion-_x000a_osuudet _x000a_€/as." dataDxfId="18">
      <calculatedColumnFormula>H5/B5</calculatedColumnFormula>
    </tableColumn>
    <tableColumn id="10" xr3:uid="{C873270A-32EC-4B69-BDAB-9B4E4AC10614}" name="Valtion-_x000a_osuuksien _x000a_muutos _x000a_yhteensä _x000a_€ 2021–22" dataDxfId="17"/>
    <tableColumn id="11" xr3:uid="{F357F07E-F36F-451C-8965-D729B299910B}" name="Muutos _x000a_yhteensä _x000a_%" dataDxfId="16">
      <calculatedColumnFormula>J5/H31</calculatedColumnFormula>
    </tableColumn>
    <tableColumn id="12" xr3:uid="{197479B2-5FAA-4F96-8443-B0F15E4FCE62}" name="Muutos _x000a_yhteensä _x000a_€/as." dataDxfId="15">
      <calculatedColumnFormula>I5-I31</calculatedColumnFormula>
    </tableColumn>
    <tableColumn id="13" xr3:uid="{A7E35BB1-7F55-4533-B1C3-73C76810C9E1}" name="Perus-_x000a_palveluiden _x000a_valtion-_x000a_osuuden _x000a_muutos, %" dataDxfId="14">
      <calculatedColumnFormula>E5/E31-1</calculatedColumnFormula>
    </tableColumn>
    <tableColumn id="14" xr3:uid="{810A2570-DE2D-48AA-8206-85F255D30DB2}" name="Vero-_x000a_menetysten _x000a_korvauksen _x000a_muutos _x000a_(ml. verolyk. _x000a_takaisin-_x000a_perintä), %" dataDxfId="13">
      <calculatedColumnFormula>G5/G31-1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57ED8A-9396-46BC-9271-22036A3AAEB0}" name="Taulukko2" displayName="Taulukko2" ref="A30:I51" totalsRowShown="0" headerRowDxfId="43" dataDxfId="41" headerRowBorderDxfId="42" tableBorderDxfId="40">
  <autoFilter ref="A30:I51" xr:uid="{8C57ED8A-9396-46BC-9271-22036A3AAE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C5A22AFC-03B0-4E22-BB52-B56A6B4C3B0F}" name="Kunta" dataDxfId="39"/>
    <tableColumn id="2" xr3:uid="{E78D8460-EF25-4576-A975-68E700E02DBA}" name="Asukas_x000a_luku _x000a_31.12._x000a_2019" dataDxfId="38"/>
    <tableColumn id="3" xr3:uid="{F552BBC0-AE66-4C2B-BA13-608FEF3E07D1}" name="Perus-_x000a_palvelujen _x000a_valtion-_x000a_osuus" dataDxfId="37"/>
    <tableColumn id="4" xr3:uid="{A13DA4EE-2300-4163-9B81-B4B238A13FFA}" name="Vero-_x000a_tuloihin _x000a_perustuva _x000a_valtion-_x000a_osuuksien _x000a_tasaus" dataDxfId="36"/>
    <tableColumn id="5" xr3:uid="{A50D0CA0-2492-4756-BBBF-51D2DD85FB29}" name="Kunnan _x000a_perus-_x000a_palvelujen _x000a_valtion-_x000a_osuus _x000a_yhteensä" dataDxfId="35"/>
    <tableColumn id="6" xr3:uid="{F70DB7E8-30D5-4E05-B8AF-6DD090406786}" name="Opetus- ja _x000a_kulttuuri-_x000a_toimen _x000a_valtion-_x000a_osuus _x000a_Lähde: OPH _x000a_20.12.2021" dataDxfId="34"/>
    <tableColumn id="7" xr3:uid="{39374187-C951-4F2B-89F7-F0236A3743CA}" name="Vero-_x000a_menetysten _x000a_korvaus _x000a_(ml. vero-_x000a_lykkäysten _x000a_takaisin-_x000a_perintä)" dataDxfId="33"/>
    <tableColumn id="8" xr3:uid="{938E5C30-07C2-4992-8CE0-BAE49BA076E4}" name="Valtion-_x000a_osuudet _x000a_yhteensä" dataDxfId="32"/>
    <tableColumn id="9" xr3:uid="{4FCAB508-49A2-4E5C-B0BE-0DEF86C4CAC7}" name="Valtion-_x000a_osuudet _x000a_€/as." dataDxfId="31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F70152-F152-48D9-829A-BD66AE060305}" name="Taulukko3" displayName="Taulukko3" ref="A5:I26" totalsRowShown="0" headerRowDxfId="12" dataDxfId="11" headerRowBorderDxfId="9" tableBorderDxfId="10">
  <autoFilter ref="A5:I26" xr:uid="{EBF70152-F152-48D9-829A-BD66AE06030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794A6650-2E82-4CE2-B64E-6DAF5A0AD225}" name="Kunta" dataDxfId="8"/>
    <tableColumn id="2" xr3:uid="{6A1050C3-4AB2-49BF-B2F0-F0551264A630}" name="Kotikunta-_x000a_korvaukset, _x000a_tulot _x000a_2022" dataDxfId="7"/>
    <tableColumn id="3" xr3:uid="{F87B4351-EBE2-4496-9863-50CB62CA70A8}" name="Kotikunta-_x000a_korvaukset, _x000a_menot _x000a_2022" dataDxfId="6"/>
    <tableColumn id="4" xr3:uid="{339CF4A9-0264-4B26-8D56-5F37D819A6EC}" name="Kotikunta-_x000a_korvaukset, _x000a_netto _x000a_2022" dataDxfId="5"/>
    <tableColumn id="5" xr3:uid="{40F48698-626F-4A5B-9FDD-C236549E6CCC}" name="Valtionosuus _x000a_ja kotikunta-_x000a_korvaukset _x000a_yhteensä _x000a_2022" dataDxfId="4"/>
    <tableColumn id="6" xr3:uid="{675EFD68-844C-4623-92DD-CF7AE3B5AE92}" name="Kotikunta-_x000a_korvaukset, _x000a_tulot 2021" dataDxfId="3"/>
    <tableColumn id="7" xr3:uid="{168C9FFD-34AC-4A49-B9B8-8725ECE07F42}" name="Kotikunta-_x000a_korvaukset, _x000a_menot 2021" dataDxfId="2"/>
    <tableColumn id="8" xr3:uid="{F3084F97-1083-4DD8-8041-3B89BD545C06}" name="Kotikunta-_x000a_korvaukset, _x000a_netto 2021" dataDxfId="1"/>
    <tableColumn id="9" xr3:uid="{2A73EE07-601A-4941-9B68-B9FABAF370B2}" name="Valtionosuus _x000a_ja kotikunta-_x000a_korvaukset _x000a_yhteensä _x000a_2021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6B68A-C397-4289-AE13-5FFD99F138ED}">
  <dimension ref="A1:Q51"/>
  <sheetViews>
    <sheetView tabSelected="1" zoomScaleNormal="100" workbookViewId="0">
      <selection activeCell="A3" sqref="A3"/>
    </sheetView>
  </sheetViews>
  <sheetFormatPr defaultColWidth="9.19921875" defaultRowHeight="14.5"/>
  <cols>
    <col min="1" max="1" width="15.5" style="12" bestFit="1" customWidth="1"/>
    <col min="2" max="2" width="10.09765625" style="13" bestFit="1" customWidth="1"/>
    <col min="3" max="3" width="14" style="14" bestFit="1" customWidth="1"/>
    <col min="4" max="4" width="13.5" style="13" customWidth="1"/>
    <col min="5" max="5" width="14" style="15" bestFit="1" customWidth="1"/>
    <col min="6" max="6" width="11.8984375" style="15" bestFit="1" customWidth="1"/>
    <col min="7" max="7" width="13.19921875" style="15" customWidth="1"/>
    <col min="8" max="8" width="15.09765625" style="16" bestFit="1" customWidth="1"/>
    <col min="9" max="9" width="9.19921875" style="16" bestFit="1" customWidth="1"/>
    <col min="10" max="10" width="11.5" style="15" customWidth="1"/>
    <col min="11" max="11" width="9.59765625" style="15" bestFit="1" customWidth="1"/>
    <col min="12" max="12" width="9.5" style="15" customWidth="1"/>
    <col min="13" max="13" width="12.09765625" style="15" bestFit="1" customWidth="1"/>
    <col min="14" max="14" width="12.5" style="15" customWidth="1"/>
    <col min="15" max="16" width="5.5" style="15" customWidth="1"/>
    <col min="17" max="17" width="13.5" style="12" bestFit="1" customWidth="1"/>
    <col min="18" max="18" width="10" style="15" bestFit="1" customWidth="1"/>
    <col min="19" max="19" width="13.296875" style="15" bestFit="1" customWidth="1"/>
    <col min="20" max="20" width="14" style="15" customWidth="1"/>
    <col min="21" max="21" width="13.19921875" style="15" customWidth="1"/>
    <col min="22" max="22" width="12.5" style="15" bestFit="1" customWidth="1"/>
    <col min="23" max="23" width="16" style="15" customWidth="1"/>
    <col min="24" max="24" width="14.19921875" style="15" bestFit="1" customWidth="1"/>
    <col min="25" max="25" width="12.5" style="15" bestFit="1" customWidth="1"/>
    <col min="26" max="16384" width="9.19921875" style="15"/>
  </cols>
  <sheetData>
    <row r="1" spans="1:16" ht="18.5">
      <c r="A1" s="28" t="s">
        <v>20</v>
      </c>
      <c r="H1" s="23"/>
      <c r="I1" s="23"/>
    </row>
    <row r="2" spans="1:16">
      <c r="A2" s="29" t="s">
        <v>51</v>
      </c>
      <c r="H2" s="23"/>
      <c r="I2" s="23"/>
    </row>
    <row r="3" spans="1:16">
      <c r="B3" s="30"/>
      <c r="C3" s="12"/>
      <c r="D3" s="12"/>
      <c r="E3" s="12"/>
      <c r="F3" s="12"/>
      <c r="H3" s="12"/>
      <c r="I3" s="12"/>
    </row>
    <row r="4" spans="1:16" s="18" customFormat="1" ht="101.5">
      <c r="A4" s="41" t="s">
        <v>0</v>
      </c>
      <c r="B4" s="42" t="s">
        <v>21</v>
      </c>
      <c r="C4" s="42" t="s">
        <v>22</v>
      </c>
      <c r="D4" s="42" t="s">
        <v>23</v>
      </c>
      <c r="E4" s="42" t="s">
        <v>24</v>
      </c>
      <c r="F4" s="42" t="s">
        <v>25</v>
      </c>
      <c r="G4" s="42" t="s">
        <v>26</v>
      </c>
      <c r="H4" s="41" t="s">
        <v>27</v>
      </c>
      <c r="I4" s="41" t="s">
        <v>28</v>
      </c>
      <c r="J4" s="41" t="s">
        <v>29</v>
      </c>
      <c r="K4" s="41" t="s">
        <v>30</v>
      </c>
      <c r="L4" s="41" t="s">
        <v>31</v>
      </c>
      <c r="M4" s="41" t="s">
        <v>32</v>
      </c>
      <c r="N4" s="41" t="s">
        <v>33</v>
      </c>
      <c r="O4" s="27"/>
      <c r="P4" s="27"/>
    </row>
    <row r="5" spans="1:16" s="12" customFormat="1">
      <c r="A5" s="31" t="s">
        <v>38</v>
      </c>
      <c r="B5" s="32">
        <v>5503664</v>
      </c>
      <c r="C5" s="34">
        <v>7166187560.7008839</v>
      </c>
      <c r="D5" s="34">
        <v>789687442.38652444</v>
      </c>
      <c r="E5" s="34">
        <v>7955875003.0874109</v>
      </c>
      <c r="F5" s="34">
        <v>22404685</v>
      </c>
      <c r="G5" s="34">
        <v>2749400000.0036144</v>
      </c>
      <c r="H5" s="35">
        <v>10727679688.091026</v>
      </c>
      <c r="I5" s="36">
        <v>1949.1887019431103</v>
      </c>
      <c r="J5" s="37">
        <v>706351195.75492096</v>
      </c>
      <c r="K5" s="38">
        <v>7.048478615336369E-2</v>
      </c>
      <c r="L5" s="37">
        <v>125.60645066420534</v>
      </c>
      <c r="M5" s="38">
        <v>3.9511140442086035E-2</v>
      </c>
      <c r="N5" s="39">
        <v>0.16406282337491573</v>
      </c>
      <c r="O5" s="26"/>
      <c r="P5" s="26"/>
    </row>
    <row r="6" spans="1:16">
      <c r="A6" s="6" t="s">
        <v>1</v>
      </c>
      <c r="B6" s="33">
        <v>21124</v>
      </c>
      <c r="C6" s="2">
        <v>42433124.985298663</v>
      </c>
      <c r="D6" s="3">
        <v>12614277.85277712</v>
      </c>
      <c r="E6" s="2">
        <v>55047402.838075787</v>
      </c>
      <c r="F6" s="9">
        <v>-1375841</v>
      </c>
      <c r="G6" s="2">
        <v>12041771.104797313</v>
      </c>
      <c r="H6" s="8">
        <v>65713332.942873098</v>
      </c>
      <c r="I6" s="3">
        <v>3110.8375754058461</v>
      </c>
      <c r="J6" s="9">
        <v>4181433.447929047</v>
      </c>
      <c r="K6" s="10">
        <v>6.7955539846005025E-2</v>
      </c>
      <c r="L6" s="9">
        <v>231.20918271846085</v>
      </c>
      <c r="M6" s="10">
        <v>4.8933706244537634E-2</v>
      </c>
      <c r="N6" s="40">
        <v>0.14087964794278607</v>
      </c>
      <c r="O6" s="25"/>
      <c r="P6" s="26"/>
    </row>
    <row r="7" spans="1:16">
      <c r="A7" s="6" t="s">
        <v>2</v>
      </c>
      <c r="B7" s="33">
        <v>4689</v>
      </c>
      <c r="C7" s="2">
        <v>8233717.3672612421</v>
      </c>
      <c r="D7" s="3">
        <v>2581636.3440781143</v>
      </c>
      <c r="E7" s="2">
        <v>10815353.711339356</v>
      </c>
      <c r="F7" s="9">
        <v>-297194</v>
      </c>
      <c r="G7" s="2">
        <v>3093205.4594380111</v>
      </c>
      <c r="H7" s="8">
        <v>13611365.170777367</v>
      </c>
      <c r="I7" s="3">
        <v>2902.8289978198695</v>
      </c>
      <c r="J7" s="9">
        <v>664199.59908307903</v>
      </c>
      <c r="K7" s="10">
        <v>5.1300772775717325E-2</v>
      </c>
      <c r="L7" s="9">
        <v>186.83034632117278</v>
      </c>
      <c r="M7" s="10">
        <v>3.3173032850531747E-2</v>
      </c>
      <c r="N7" s="40">
        <v>0.14300809763692168</v>
      </c>
      <c r="O7" s="25"/>
      <c r="P7" s="26"/>
    </row>
    <row r="8" spans="1:16">
      <c r="A8" s="6" t="s">
        <v>3</v>
      </c>
      <c r="B8" s="33">
        <v>2807</v>
      </c>
      <c r="C8" s="2">
        <v>8233899.6221314007</v>
      </c>
      <c r="D8" s="3">
        <v>2702541.6362543083</v>
      </c>
      <c r="E8" s="2">
        <v>10936441.258385709</v>
      </c>
      <c r="F8" s="9">
        <v>-577364</v>
      </c>
      <c r="G8" s="2">
        <v>2094418.9163533954</v>
      </c>
      <c r="H8" s="8">
        <v>12453496.174739104</v>
      </c>
      <c r="I8" s="3">
        <v>4436.5857409116861</v>
      </c>
      <c r="J8" s="9">
        <v>15785.223025199026</v>
      </c>
      <c r="K8" s="10">
        <v>1.2691421344716036E-3</v>
      </c>
      <c r="L8" s="9">
        <v>137.34241159474732</v>
      </c>
      <c r="M8" s="10">
        <v>-2.0260253389956406E-2</v>
      </c>
      <c r="N8" s="40">
        <v>0.14537895949656376</v>
      </c>
      <c r="O8" s="25"/>
      <c r="P8" s="26"/>
    </row>
    <row r="9" spans="1:16">
      <c r="A9" s="6" t="s">
        <v>4</v>
      </c>
      <c r="B9" s="33">
        <v>2155</v>
      </c>
      <c r="C9" s="2">
        <v>6038106.2970228894</v>
      </c>
      <c r="D9" s="3">
        <v>1485101.7175619337</v>
      </c>
      <c r="E9" s="2">
        <v>7523208.0145848226</v>
      </c>
      <c r="F9" s="9">
        <v>-467879</v>
      </c>
      <c r="G9" s="2">
        <v>1515652.3117304943</v>
      </c>
      <c r="H9" s="8">
        <v>8570981.3263153173</v>
      </c>
      <c r="I9" s="3">
        <v>3977.2535156915624</v>
      </c>
      <c r="J9" s="9">
        <v>-108461.89735503867</v>
      </c>
      <c r="K9" s="10">
        <v>-1.2496411873430332E-2</v>
      </c>
      <c r="L9" s="9">
        <v>35.635339637813104</v>
      </c>
      <c r="M9" s="10">
        <v>-3.4957219967969744E-2</v>
      </c>
      <c r="N9" s="40">
        <v>0.12108993422119774</v>
      </c>
      <c r="O9" s="25"/>
      <c r="P9" s="26"/>
    </row>
    <row r="10" spans="1:16">
      <c r="A10" s="6" t="s">
        <v>5</v>
      </c>
      <c r="B10" s="33">
        <v>7854</v>
      </c>
      <c r="C10" s="2">
        <v>20648796.857367184</v>
      </c>
      <c r="D10" s="3">
        <v>8330570.810021474</v>
      </c>
      <c r="E10" s="2">
        <v>28979367.667388659</v>
      </c>
      <c r="F10" s="9">
        <v>-343160</v>
      </c>
      <c r="G10" s="2">
        <v>5691179.4264800614</v>
      </c>
      <c r="H10" s="8">
        <v>34327387.093868718</v>
      </c>
      <c r="I10" s="3">
        <v>4370.6884509636766</v>
      </c>
      <c r="J10" s="9">
        <v>1293987.1160171777</v>
      </c>
      <c r="K10" s="10">
        <v>3.9172083917634243E-2</v>
      </c>
      <c r="L10" s="9">
        <v>240.48090184495413</v>
      </c>
      <c r="M10" s="10">
        <v>2.0665402811504974E-2</v>
      </c>
      <c r="N10" s="40">
        <v>0.12978749370064802</v>
      </c>
      <c r="O10" s="25"/>
      <c r="P10" s="26"/>
    </row>
    <row r="11" spans="1:16">
      <c r="A11" s="6" t="s">
        <v>6</v>
      </c>
      <c r="B11" s="33">
        <v>120210</v>
      </c>
      <c r="C11" s="2">
        <v>147543530.5657762</v>
      </c>
      <c r="D11" s="3">
        <v>36632126.067751825</v>
      </c>
      <c r="E11" s="2">
        <v>184175656.63352802</v>
      </c>
      <c r="F11" s="9">
        <v>-1586408</v>
      </c>
      <c r="G11" s="2">
        <v>62179346.496688314</v>
      </c>
      <c r="H11" s="8">
        <v>244768595.13021633</v>
      </c>
      <c r="I11" s="3">
        <v>2036.1749865253832</v>
      </c>
      <c r="J11" s="9">
        <v>14044915.79396531</v>
      </c>
      <c r="K11" s="10">
        <v>6.0873317530172506E-2</v>
      </c>
      <c r="L11" s="9">
        <v>101.90427228307499</v>
      </c>
      <c r="M11" s="10">
        <v>2.1373520364213805E-2</v>
      </c>
      <c r="N11" s="40">
        <v>0.16196330623124489</v>
      </c>
      <c r="O11" s="25"/>
      <c r="P11" s="26"/>
    </row>
    <row r="12" spans="1:16">
      <c r="A12" s="6" t="s">
        <v>7</v>
      </c>
      <c r="B12" s="33">
        <v>9358</v>
      </c>
      <c r="C12" s="2">
        <v>19054618.963388786</v>
      </c>
      <c r="D12" s="3">
        <v>8705175.7980098259</v>
      </c>
      <c r="E12" s="2">
        <v>27759794.761398613</v>
      </c>
      <c r="F12" s="9">
        <v>-359445</v>
      </c>
      <c r="G12" s="2">
        <v>6160968.6950160442</v>
      </c>
      <c r="H12" s="8">
        <v>33561318.456414655</v>
      </c>
      <c r="I12" s="3">
        <v>3586.3772661268063</v>
      </c>
      <c r="J12" s="9">
        <v>1456949.1359059364</v>
      </c>
      <c r="K12" s="10">
        <v>4.538164638466257E-2</v>
      </c>
      <c r="L12" s="9">
        <v>201.62562453389955</v>
      </c>
      <c r="M12" s="10">
        <v>1.6174838723243878E-2</v>
      </c>
      <c r="N12" s="40">
        <v>0.16029344142938817</v>
      </c>
      <c r="O12" s="25"/>
      <c r="P12" s="26"/>
    </row>
    <row r="13" spans="1:16">
      <c r="A13" s="6" t="s">
        <v>8</v>
      </c>
      <c r="B13" s="33">
        <v>9402</v>
      </c>
      <c r="C13" s="2">
        <v>19568764.423033409</v>
      </c>
      <c r="D13" s="3">
        <v>4518855.9040647149</v>
      </c>
      <c r="E13" s="2">
        <v>24087620.327098124</v>
      </c>
      <c r="F13" s="9">
        <v>-1186772</v>
      </c>
      <c r="G13" s="2">
        <v>5702781.0357952854</v>
      </c>
      <c r="H13" s="8">
        <v>28603629.36289341</v>
      </c>
      <c r="I13" s="3">
        <v>3042.2919977550955</v>
      </c>
      <c r="J13" s="9">
        <v>1248464.8898747563</v>
      </c>
      <c r="K13" s="10">
        <v>4.5639092797492058E-2</v>
      </c>
      <c r="L13" s="9">
        <v>148.79036109139179</v>
      </c>
      <c r="M13" s="10">
        <v>2.0866356958511023E-2</v>
      </c>
      <c r="N13" s="40">
        <v>0.16377478647920651</v>
      </c>
      <c r="O13" s="25"/>
      <c r="P13" s="26"/>
    </row>
    <row r="14" spans="1:16">
      <c r="A14" s="6" t="s">
        <v>9</v>
      </c>
      <c r="B14" s="33">
        <v>4321</v>
      </c>
      <c r="C14" s="2">
        <v>15137501.54420124</v>
      </c>
      <c r="D14" s="3">
        <v>4626143.4700686298</v>
      </c>
      <c r="E14" s="2">
        <v>19763645.01426987</v>
      </c>
      <c r="F14" s="9">
        <v>17472</v>
      </c>
      <c r="G14" s="2">
        <v>3156435.9933131863</v>
      </c>
      <c r="H14" s="8">
        <v>22937553.007583056</v>
      </c>
      <c r="I14" s="3">
        <v>5308.3899577836282</v>
      </c>
      <c r="J14" s="9">
        <v>1508435.2730536722</v>
      </c>
      <c r="K14" s="10">
        <v>7.0391851486404644E-2</v>
      </c>
      <c r="L14" s="9">
        <v>428.15362562025257</v>
      </c>
      <c r="M14" s="10">
        <v>5.9978332416997571E-2</v>
      </c>
      <c r="N14" s="40">
        <v>0.12569707337569347</v>
      </c>
      <c r="O14" s="25"/>
      <c r="P14" s="26"/>
    </row>
    <row r="15" spans="1:16">
      <c r="A15" s="6" t="s">
        <v>10</v>
      </c>
      <c r="B15" s="33">
        <v>3053</v>
      </c>
      <c r="C15" s="2">
        <v>7919643.2819250077</v>
      </c>
      <c r="D15" s="3">
        <v>2897479.4499597955</v>
      </c>
      <c r="E15" s="2">
        <v>10817122.731884804</v>
      </c>
      <c r="F15" s="9">
        <v>377106</v>
      </c>
      <c r="G15" s="2">
        <v>2174790.3380174353</v>
      </c>
      <c r="H15" s="8">
        <v>13369019.069902239</v>
      </c>
      <c r="I15" s="3">
        <v>4378.9777497223185</v>
      </c>
      <c r="J15" s="9">
        <v>835258.27776242979</v>
      </c>
      <c r="K15" s="10">
        <v>6.6640674863225266E-2</v>
      </c>
      <c r="L15" s="9">
        <v>363.03388809469607</v>
      </c>
      <c r="M15" s="10">
        <v>2.2593714094607531E-2</v>
      </c>
      <c r="N15" s="40">
        <v>0.12999122721605616</v>
      </c>
      <c r="O15" s="25"/>
      <c r="P15" s="26"/>
    </row>
    <row r="16" spans="1:16">
      <c r="A16" s="6" t="s">
        <v>11</v>
      </c>
      <c r="B16" s="33">
        <v>1561</v>
      </c>
      <c r="C16" s="2">
        <v>6122951.7607444422</v>
      </c>
      <c r="D16" s="3">
        <v>886985.00966308662</v>
      </c>
      <c r="E16" s="2">
        <v>7009936.7704075286</v>
      </c>
      <c r="F16" s="9">
        <v>159381</v>
      </c>
      <c r="G16" s="2">
        <v>1249443.3234100968</v>
      </c>
      <c r="H16" s="8">
        <v>8418761.0938176252</v>
      </c>
      <c r="I16" s="3">
        <v>5393.1845572182092</v>
      </c>
      <c r="J16" s="9">
        <v>-335087.80388134159</v>
      </c>
      <c r="K16" s="10">
        <v>-3.8278911116391631E-2</v>
      </c>
      <c r="L16" s="9">
        <v>-71.140597400371917</v>
      </c>
      <c r="M16" s="10">
        <v>-5.9083696519823481E-2</v>
      </c>
      <c r="N16" s="40">
        <v>0.11761937845128867</v>
      </c>
      <c r="O16" s="25"/>
      <c r="P16" s="26"/>
    </row>
    <row r="17" spans="1:17">
      <c r="A17" s="6" t="s">
        <v>12</v>
      </c>
      <c r="B17" s="33">
        <v>21251</v>
      </c>
      <c r="C17" s="2">
        <v>30415907.618830513</v>
      </c>
      <c r="D17" s="3">
        <v>5394212.1516628684</v>
      </c>
      <c r="E17" s="2">
        <v>35810119.770493381</v>
      </c>
      <c r="F17" s="9">
        <v>-2042963</v>
      </c>
      <c r="G17" s="2">
        <v>10062763.535505589</v>
      </c>
      <c r="H17" s="8">
        <v>43829920.305998966</v>
      </c>
      <c r="I17" s="3">
        <v>2062.4874267563391</v>
      </c>
      <c r="J17" s="9">
        <v>2977921.3329518288</v>
      </c>
      <c r="K17" s="10">
        <v>7.2895363943305869E-2</v>
      </c>
      <c r="L17" s="9">
        <v>155.56500818531094</v>
      </c>
      <c r="M17" s="10">
        <v>4.3211358970564495E-2</v>
      </c>
      <c r="N17" s="40">
        <v>0.20588630614617554</v>
      </c>
      <c r="O17" s="25"/>
      <c r="P17" s="26"/>
    </row>
    <row r="18" spans="1:17">
      <c r="A18" s="6" t="s">
        <v>13</v>
      </c>
      <c r="B18" s="33">
        <v>3841</v>
      </c>
      <c r="C18" s="2">
        <v>11149817.534392036</v>
      </c>
      <c r="D18" s="3">
        <v>2415842.7459298712</v>
      </c>
      <c r="E18" s="2">
        <v>13565660.280321907</v>
      </c>
      <c r="F18" s="9">
        <v>-171862</v>
      </c>
      <c r="G18" s="2">
        <v>2823722.0793582271</v>
      </c>
      <c r="H18" s="8">
        <v>16217520.359680135</v>
      </c>
      <c r="I18" s="3">
        <v>4222.2130590159168</v>
      </c>
      <c r="J18" s="9">
        <v>33528.917300321162</v>
      </c>
      <c r="K18" s="10">
        <v>2.0717335040428583E-3</v>
      </c>
      <c r="L18" s="9">
        <v>69.277097409601083</v>
      </c>
      <c r="M18" s="10">
        <v>-1.6423049747827489E-2</v>
      </c>
      <c r="N18" s="40">
        <v>0.13189493622170767</v>
      </c>
      <c r="O18" s="25"/>
      <c r="P18" s="26"/>
    </row>
    <row r="19" spans="1:17">
      <c r="A19" s="6" t="s">
        <v>14</v>
      </c>
      <c r="B19" s="33">
        <v>6931</v>
      </c>
      <c r="C19" s="2">
        <v>17513430.043342359</v>
      </c>
      <c r="D19" s="3">
        <v>5620418.6386202294</v>
      </c>
      <c r="E19" s="2">
        <v>23133848.681962587</v>
      </c>
      <c r="F19" s="9">
        <v>-148562</v>
      </c>
      <c r="G19" s="2">
        <v>4462013.2531239875</v>
      </c>
      <c r="H19" s="8">
        <v>27447299.935086574</v>
      </c>
      <c r="I19" s="3">
        <v>3960.0779014697123</v>
      </c>
      <c r="J19" s="9">
        <v>1210600.8969406411</v>
      </c>
      <c r="K19" s="10">
        <v>4.6141509462776939E-2</v>
      </c>
      <c r="L19" s="9">
        <v>245.93590852719626</v>
      </c>
      <c r="M19" s="10">
        <v>3.788125398668285E-2</v>
      </c>
      <c r="N19" s="40">
        <v>0.14427485580397836</v>
      </c>
      <c r="O19" s="25"/>
      <c r="P19" s="26"/>
    </row>
    <row r="20" spans="1:17">
      <c r="A20" s="6" t="s">
        <v>15</v>
      </c>
      <c r="B20" s="33">
        <v>1503</v>
      </c>
      <c r="C20" s="2">
        <v>4490428.9786403952</v>
      </c>
      <c r="D20" s="3">
        <v>1511486.2428385809</v>
      </c>
      <c r="E20" s="2">
        <v>6001915.2214789763</v>
      </c>
      <c r="F20" s="9">
        <v>-321985</v>
      </c>
      <c r="G20" s="2">
        <v>1206536.7820355974</v>
      </c>
      <c r="H20" s="8">
        <v>6886467.0035145739</v>
      </c>
      <c r="I20" s="3">
        <v>4581.8143735958574</v>
      </c>
      <c r="J20" s="9">
        <v>159543.25684073288</v>
      </c>
      <c r="K20" s="10">
        <v>2.3717119867698783E-2</v>
      </c>
      <c r="L20" s="9">
        <v>156.20664552096241</v>
      </c>
      <c r="M20" s="10">
        <v>-1.0595016411628189E-2</v>
      </c>
      <c r="N20" s="40">
        <v>0.14625393615280413</v>
      </c>
      <c r="O20" s="25"/>
      <c r="P20" s="26"/>
    </row>
    <row r="21" spans="1:17">
      <c r="A21" s="6" t="s">
        <v>16</v>
      </c>
      <c r="B21" s="33">
        <v>2433</v>
      </c>
      <c r="C21" s="2">
        <v>6782081.0762923108</v>
      </c>
      <c r="D21" s="3">
        <v>2376115.3404746172</v>
      </c>
      <c r="E21" s="2">
        <v>9158196.4167669285</v>
      </c>
      <c r="F21" s="9">
        <v>190584</v>
      </c>
      <c r="G21" s="2">
        <v>1795368.9152144869</v>
      </c>
      <c r="H21" s="8">
        <v>11144149.331981415</v>
      </c>
      <c r="I21" s="3">
        <v>4580.4148507938407</v>
      </c>
      <c r="J21" s="9">
        <v>840960.74684733339</v>
      </c>
      <c r="K21" s="10">
        <v>8.1621406800290022E-2</v>
      </c>
      <c r="L21" s="9">
        <v>420.87161900777664</v>
      </c>
      <c r="M21" s="10">
        <v>5.7739564719003988E-2</v>
      </c>
      <c r="N21" s="40">
        <v>0.14493777743259595</v>
      </c>
      <c r="O21" s="25"/>
      <c r="P21" s="26"/>
    </row>
    <row r="22" spans="1:17">
      <c r="A22" s="6" t="s">
        <v>17</v>
      </c>
      <c r="B22" s="33">
        <v>20278</v>
      </c>
      <c r="C22" s="2">
        <v>42564456.143145926</v>
      </c>
      <c r="D22" s="3">
        <v>8126738.0390715599</v>
      </c>
      <c r="E22" s="2">
        <v>50691194.182217486</v>
      </c>
      <c r="F22" s="9">
        <v>-2359100</v>
      </c>
      <c r="G22" s="2">
        <v>10868369.258083086</v>
      </c>
      <c r="H22" s="8">
        <v>59200463.440300569</v>
      </c>
      <c r="I22" s="3">
        <v>2919.4429154897211</v>
      </c>
      <c r="J22" s="9">
        <v>3526818.4629334658</v>
      </c>
      <c r="K22" s="10">
        <v>6.3348079048304029E-2</v>
      </c>
      <c r="L22" s="9">
        <v>199.14363974619027</v>
      </c>
      <c r="M22" s="10">
        <v>4.7835908793549153E-2</v>
      </c>
      <c r="N22" s="40">
        <v>0.14081346326423994</v>
      </c>
      <c r="O22" s="25"/>
      <c r="P22" s="26"/>
    </row>
    <row r="23" spans="1:17">
      <c r="A23" s="6" t="s">
        <v>18</v>
      </c>
      <c r="B23" s="33">
        <v>1972</v>
      </c>
      <c r="C23" s="2">
        <v>7432050.1151602613</v>
      </c>
      <c r="D23" s="3">
        <v>2089257.5763417992</v>
      </c>
      <c r="E23" s="2">
        <v>9521307.6915020607</v>
      </c>
      <c r="F23" s="9">
        <v>147597</v>
      </c>
      <c r="G23" s="2">
        <v>1596784.7611899865</v>
      </c>
      <c r="H23" s="8">
        <v>11265689.452692047</v>
      </c>
      <c r="I23" s="3">
        <v>5712.8242660710175</v>
      </c>
      <c r="J23" s="9">
        <v>690854.00949621387</v>
      </c>
      <c r="K23" s="10">
        <v>6.5330000944906444E-2</v>
      </c>
      <c r="L23" s="9">
        <v>462.16118603336508</v>
      </c>
      <c r="M23" s="10">
        <v>4.0716528449379563E-2</v>
      </c>
      <c r="N23" s="40">
        <v>0.11607299379138936</v>
      </c>
      <c r="O23" s="25"/>
      <c r="P23" s="26"/>
    </row>
    <row r="24" spans="1:17">
      <c r="A24" s="6" t="s">
        <v>19</v>
      </c>
      <c r="B24" s="33">
        <v>3522</v>
      </c>
      <c r="C24" s="2">
        <v>7989130.1163990498</v>
      </c>
      <c r="D24" s="3">
        <v>767098.77764141245</v>
      </c>
      <c r="E24" s="2">
        <v>8756228.8940404616</v>
      </c>
      <c r="F24" s="9">
        <v>57085</v>
      </c>
      <c r="G24" s="2">
        <v>2573417.8625067133</v>
      </c>
      <c r="H24" s="8">
        <v>11386731.756547175</v>
      </c>
      <c r="I24" s="3">
        <v>3233.0300274125993</v>
      </c>
      <c r="J24" s="9">
        <v>-95737.230067249388</v>
      </c>
      <c r="K24" s="10">
        <v>-8.3376867970515849E-3</v>
      </c>
      <c r="L24" s="9">
        <v>24.740285413598485</v>
      </c>
      <c r="M24" s="10">
        <v>-4.1518944499184252E-2</v>
      </c>
      <c r="N24" s="40">
        <v>0.12500239089885379</v>
      </c>
      <c r="O24" s="25"/>
      <c r="P24" s="26"/>
    </row>
    <row r="25" spans="1:17">
      <c r="A25" s="43" t="s">
        <v>39</v>
      </c>
      <c r="B25" s="44">
        <f>SUM(B6:B24)</f>
        <v>248265</v>
      </c>
      <c r="C25" s="45">
        <f t="shared" ref="C25:H25" si="0">SUM(C6:C24)</f>
        <v>429271957.29435343</v>
      </c>
      <c r="D25" s="45">
        <f t="shared" si="0"/>
        <v>114282063.57279177</v>
      </c>
      <c r="E25" s="45">
        <f t="shared" si="0"/>
        <v>543554020.86714506</v>
      </c>
      <c r="F25" s="45">
        <f t="shared" si="0"/>
        <v>-10289310</v>
      </c>
      <c r="G25" s="45">
        <f t="shared" si="0"/>
        <v>140448969.54805732</v>
      </c>
      <c r="H25" s="45">
        <f t="shared" si="0"/>
        <v>673713680.4152025</v>
      </c>
      <c r="I25" s="46">
        <f t="shared" ref="I25" si="1">H25/B25</f>
        <v>2713.6877143987372</v>
      </c>
      <c r="J25" s="47">
        <f>SUM(J6:J24)</f>
        <v>34150369.448623523</v>
      </c>
      <c r="K25" s="48">
        <f>J25/H51</f>
        <v>5.3396386038798434E-2</v>
      </c>
      <c r="L25" s="47">
        <f t="shared" ref="L25" si="2">I25-I51</f>
        <v>145.19130685915434</v>
      </c>
      <c r="M25" s="48">
        <f>E25/E51-1</f>
        <v>2.5571585926358109E-2</v>
      </c>
      <c r="N25" s="49">
        <f t="shared" ref="N25" si="3">G25/G51-1</f>
        <v>0.15451031306791418</v>
      </c>
      <c r="Q25" s="24"/>
    </row>
    <row r="26" spans="1:17">
      <c r="A26" s="19"/>
      <c r="B26" s="20"/>
      <c r="E26" s="21"/>
      <c r="F26" s="21"/>
      <c r="G26" s="22"/>
      <c r="H26" s="23"/>
      <c r="I26" s="23"/>
      <c r="Q26" s="24"/>
    </row>
    <row r="27" spans="1:17" ht="18.5">
      <c r="A27" s="57" t="s">
        <v>40</v>
      </c>
      <c r="B27" s="15"/>
      <c r="C27" s="15"/>
      <c r="D27" s="15"/>
      <c r="H27" s="15"/>
      <c r="I27" s="15"/>
      <c r="Q27" s="19"/>
    </row>
    <row r="28" spans="1:17">
      <c r="A28" s="29" t="s">
        <v>51</v>
      </c>
      <c r="B28" s="15"/>
      <c r="C28" s="15"/>
      <c r="D28" s="15"/>
      <c r="H28" s="15"/>
      <c r="I28" s="15"/>
    </row>
    <row r="29" spans="1:17">
      <c r="B29" s="15"/>
      <c r="C29" s="15"/>
      <c r="D29" s="15"/>
      <c r="H29" s="15"/>
      <c r="I29" s="15"/>
    </row>
    <row r="30" spans="1:17" s="18" customFormat="1" ht="130.5">
      <c r="A30" s="50" t="s">
        <v>0</v>
      </c>
      <c r="B30" s="42" t="s">
        <v>34</v>
      </c>
      <c r="C30" s="42" t="s">
        <v>35</v>
      </c>
      <c r="D30" s="42" t="s">
        <v>36</v>
      </c>
      <c r="E30" s="42" t="s">
        <v>24</v>
      </c>
      <c r="F30" s="42" t="s">
        <v>37</v>
      </c>
      <c r="G30" s="42" t="s">
        <v>26</v>
      </c>
      <c r="H30" s="41" t="s">
        <v>27</v>
      </c>
      <c r="I30" s="51" t="s">
        <v>28</v>
      </c>
    </row>
    <row r="31" spans="1:17">
      <c r="A31" s="31" t="s">
        <v>38</v>
      </c>
      <c r="B31" s="52">
        <v>5495408</v>
      </c>
      <c r="C31" s="5">
        <v>6861253977.0078707</v>
      </c>
      <c r="D31" s="5">
        <v>792223406.31667566</v>
      </c>
      <c r="E31" s="5">
        <v>7653477383.3245449</v>
      </c>
      <c r="F31" s="5">
        <v>5951094</v>
      </c>
      <c r="G31" s="5">
        <v>2361900015.0115619</v>
      </c>
      <c r="H31" s="5">
        <v>10021328492.336105</v>
      </c>
      <c r="I31" s="11">
        <v>1823.582251278905</v>
      </c>
    </row>
    <row r="32" spans="1:17">
      <c r="A32" s="6" t="s">
        <v>1</v>
      </c>
      <c r="B32" s="33">
        <v>21368</v>
      </c>
      <c r="C32" s="1">
        <v>40957614.701453649</v>
      </c>
      <c r="D32" s="3">
        <v>11521776.999247974</v>
      </c>
      <c r="E32" s="2">
        <v>52479391.700701624</v>
      </c>
      <c r="F32" s="7">
        <v>-1502305</v>
      </c>
      <c r="G32" s="2">
        <v>10554812.794242427</v>
      </c>
      <c r="H32" s="2">
        <v>61531899.494944051</v>
      </c>
      <c r="I32" s="9">
        <v>2879.6283926873853</v>
      </c>
    </row>
    <row r="33" spans="1:17">
      <c r="A33" s="6" t="s">
        <v>2</v>
      </c>
      <c r="B33" s="33">
        <v>4767</v>
      </c>
      <c r="C33" s="1">
        <v>7617991.9193720259</v>
      </c>
      <c r="D33" s="3">
        <v>2850103.324557947</v>
      </c>
      <c r="E33" s="2">
        <v>10468095.243929973</v>
      </c>
      <c r="F33" s="7">
        <v>-227127</v>
      </c>
      <c r="G33" s="2">
        <v>2706197.3277643151</v>
      </c>
      <c r="H33" s="2">
        <v>12947165.571694288</v>
      </c>
      <c r="I33" s="9">
        <v>2715.9986514986967</v>
      </c>
    </row>
    <row r="34" spans="1:17">
      <c r="A34" s="6" t="s">
        <v>3</v>
      </c>
      <c r="B34" s="33">
        <v>2893</v>
      </c>
      <c r="C34" s="1">
        <v>8084004.2485370375</v>
      </c>
      <c r="D34" s="3">
        <v>3078594.0804849598</v>
      </c>
      <c r="E34" s="2">
        <v>11162598.329021998</v>
      </c>
      <c r="F34" s="7">
        <v>-553469</v>
      </c>
      <c r="G34" s="2">
        <v>1828581.6226919077</v>
      </c>
      <c r="H34" s="2">
        <v>12437710.951713905</v>
      </c>
      <c r="I34" s="9">
        <v>4299.2433293169388</v>
      </c>
    </row>
    <row r="35" spans="1:17">
      <c r="A35" s="6" t="s">
        <v>4</v>
      </c>
      <c r="B35" s="33">
        <v>2202</v>
      </c>
      <c r="C35" s="1">
        <v>5952600.006552441</v>
      </c>
      <c r="D35" s="3">
        <v>1843124.8776181068</v>
      </c>
      <c r="E35" s="2">
        <v>7795724.8841705481</v>
      </c>
      <c r="F35" s="7">
        <v>-468227</v>
      </c>
      <c r="G35" s="2">
        <v>1351945.3394998077</v>
      </c>
      <c r="H35" s="2">
        <v>8679443.223670356</v>
      </c>
      <c r="I35" s="9">
        <v>3941.6181760537493</v>
      </c>
      <c r="Q35" s="17"/>
    </row>
    <row r="36" spans="1:17">
      <c r="A36" s="6" t="s">
        <v>5</v>
      </c>
      <c r="B36" s="33">
        <v>7998</v>
      </c>
      <c r="C36" s="1">
        <v>19853849.955034293</v>
      </c>
      <c r="D36" s="3">
        <v>8538772.7277397662</v>
      </c>
      <c r="E36" s="2">
        <v>28392622.682774059</v>
      </c>
      <c r="F36" s="7">
        <v>-396612</v>
      </c>
      <c r="G36" s="2">
        <v>5037389.2950774813</v>
      </c>
      <c r="H36" s="2">
        <v>33033399.97785154</v>
      </c>
      <c r="I36" s="9">
        <v>4130.2075491187225</v>
      </c>
    </row>
    <row r="37" spans="1:17">
      <c r="A37" s="6" t="s">
        <v>6</v>
      </c>
      <c r="B37" s="33">
        <v>119282</v>
      </c>
      <c r="C37" s="1">
        <v>143224792.58504221</v>
      </c>
      <c r="D37" s="3">
        <v>37096757.720914841</v>
      </c>
      <c r="E37" s="2">
        <v>180321550.30595705</v>
      </c>
      <c r="F37" s="7">
        <v>-3110186</v>
      </c>
      <c r="G37" s="2">
        <v>53512315.030293964</v>
      </c>
      <c r="H37" s="2">
        <v>230723679.33625102</v>
      </c>
      <c r="I37" s="9">
        <v>1934.2707142423083</v>
      </c>
    </row>
    <row r="38" spans="1:17">
      <c r="A38" s="6" t="s">
        <v>7</v>
      </c>
      <c r="B38" s="33">
        <v>9485</v>
      </c>
      <c r="C38" s="1">
        <v>18586910.410704438</v>
      </c>
      <c r="D38" s="3">
        <v>8731021.2124372553</v>
      </c>
      <c r="E38" s="2">
        <v>27317931.623141691</v>
      </c>
      <c r="F38" s="7">
        <v>-523399</v>
      </c>
      <c r="G38" s="2">
        <v>5309836.6973670265</v>
      </c>
      <c r="H38" s="2">
        <v>32104369.320508718</v>
      </c>
      <c r="I38" s="9">
        <v>3384.7516415929067</v>
      </c>
    </row>
    <row r="39" spans="1:17">
      <c r="A39" s="6" t="s">
        <v>8</v>
      </c>
      <c r="B39" s="33">
        <v>9454</v>
      </c>
      <c r="C39" s="1">
        <v>18347392.077543799</v>
      </c>
      <c r="D39" s="3">
        <v>5247880.8618670823</v>
      </c>
      <c r="E39" s="2">
        <v>23595272.93941088</v>
      </c>
      <c r="F39" s="7">
        <v>-1140353</v>
      </c>
      <c r="G39" s="2">
        <v>4900244.5336077735</v>
      </c>
      <c r="H39" s="2">
        <v>27355164.473018654</v>
      </c>
      <c r="I39" s="9">
        <v>2893.5016366637037</v>
      </c>
    </row>
    <row r="40" spans="1:17">
      <c r="A40" s="6" t="s">
        <v>9</v>
      </c>
      <c r="B40" s="33">
        <v>4391</v>
      </c>
      <c r="C40" s="1">
        <v>13763024.3610717</v>
      </c>
      <c r="D40" s="3">
        <v>4882304.8969369549</v>
      </c>
      <c r="E40" s="2">
        <v>18645329.258008655</v>
      </c>
      <c r="F40" s="4">
        <v>-20195</v>
      </c>
      <c r="G40" s="2">
        <v>2803983.4765207283</v>
      </c>
      <c r="H40" s="2">
        <v>21429117.734529383</v>
      </c>
      <c r="I40" s="9">
        <v>4880.2363321633757</v>
      </c>
    </row>
    <row r="41" spans="1:17">
      <c r="A41" s="6" t="s">
        <v>10</v>
      </c>
      <c r="B41" s="33">
        <v>3121</v>
      </c>
      <c r="C41" s="1">
        <v>7531599.351742533</v>
      </c>
      <c r="D41" s="3">
        <v>3046524.2791680652</v>
      </c>
      <c r="E41" s="2">
        <v>10578123.630910598</v>
      </c>
      <c r="F41" s="7">
        <v>31029</v>
      </c>
      <c r="G41" s="2">
        <v>1924608.1612292125</v>
      </c>
      <c r="H41" s="2">
        <v>12533760.79213981</v>
      </c>
      <c r="I41" s="9">
        <v>4015.9438616276225</v>
      </c>
    </row>
    <row r="42" spans="1:17">
      <c r="A42" s="6" t="s">
        <v>11</v>
      </c>
      <c r="B42" s="33">
        <v>1602</v>
      </c>
      <c r="C42" s="1">
        <v>6138310.8780303504</v>
      </c>
      <c r="D42" s="3">
        <v>1311806.3581997007</v>
      </c>
      <c r="E42" s="2">
        <v>7450117.2362300511</v>
      </c>
      <c r="F42" s="4">
        <v>185781</v>
      </c>
      <c r="G42" s="2">
        <v>1117950.6614689159</v>
      </c>
      <c r="H42" s="2">
        <v>8753848.8976989668</v>
      </c>
      <c r="I42" s="9">
        <v>5464.3251546185811</v>
      </c>
    </row>
    <row r="43" spans="1:17">
      <c r="A43" s="6" t="s">
        <v>12</v>
      </c>
      <c r="B43" s="33">
        <v>21423</v>
      </c>
      <c r="C43" s="1">
        <v>28203695.72819943</v>
      </c>
      <c r="D43" s="3">
        <v>6123115.8642573655</v>
      </c>
      <c r="E43" s="2">
        <v>34326811.592456795</v>
      </c>
      <c r="F43" s="7">
        <v>-1819516</v>
      </c>
      <c r="G43" s="2">
        <v>8344703.3805903411</v>
      </c>
      <c r="H43" s="2">
        <v>40851998.973047137</v>
      </c>
      <c r="I43" s="9">
        <v>1906.9224185710282</v>
      </c>
    </row>
    <row r="44" spans="1:17">
      <c r="A44" s="6" t="s">
        <v>13</v>
      </c>
      <c r="B44" s="33">
        <v>3897</v>
      </c>
      <c r="C44" s="1">
        <v>10585516.697321581</v>
      </c>
      <c r="D44" s="3">
        <v>3206653.0732732872</v>
      </c>
      <c r="E44" s="2">
        <v>13792169.770594869</v>
      </c>
      <c r="F44" s="4">
        <v>-102864</v>
      </c>
      <c r="G44" s="2">
        <v>2494685.6717849439</v>
      </c>
      <c r="H44" s="2">
        <v>16183991.442379814</v>
      </c>
      <c r="I44" s="9">
        <v>4152.9359616063157</v>
      </c>
    </row>
    <row r="45" spans="1:17">
      <c r="A45" s="6" t="s">
        <v>14</v>
      </c>
      <c r="B45" s="33">
        <v>7064</v>
      </c>
      <c r="C45" s="1">
        <v>16547999.502059922</v>
      </c>
      <c r="D45" s="3">
        <v>5741495.1709592137</v>
      </c>
      <c r="E45" s="2">
        <v>22289494.673019134</v>
      </c>
      <c r="F45" s="4">
        <v>47780</v>
      </c>
      <c r="G45" s="2">
        <v>3899424.3651267989</v>
      </c>
      <c r="H45" s="2">
        <v>26236699.038145933</v>
      </c>
      <c r="I45" s="9">
        <v>3714.141992942516</v>
      </c>
    </row>
    <row r="46" spans="1:17">
      <c r="A46" s="6" t="s">
        <v>15</v>
      </c>
      <c r="B46" s="33">
        <v>1520</v>
      </c>
      <c r="C46" s="1">
        <v>4347432.388248208</v>
      </c>
      <c r="D46" s="3">
        <v>1718754.1794717603</v>
      </c>
      <c r="E46" s="2">
        <v>6066186.567719968</v>
      </c>
      <c r="F46" s="7">
        <v>-391854</v>
      </c>
      <c r="G46" s="2">
        <v>1052591.1789538728</v>
      </c>
      <c r="H46" s="2">
        <v>6726923.746673841</v>
      </c>
      <c r="I46" s="9">
        <v>4425.607728074895</v>
      </c>
    </row>
    <row r="47" spans="1:17">
      <c r="A47" s="6" t="s">
        <v>16</v>
      </c>
      <c r="B47" s="33">
        <v>2477</v>
      </c>
      <c r="C47" s="1">
        <v>6080479.0878908727</v>
      </c>
      <c r="D47" s="3">
        <v>2577792.4963812623</v>
      </c>
      <c r="E47" s="2">
        <v>8658271.584272135</v>
      </c>
      <c r="F47" s="4">
        <v>76824</v>
      </c>
      <c r="G47" s="2">
        <v>1568093.0008619465</v>
      </c>
      <c r="H47" s="2">
        <v>10303188.585134082</v>
      </c>
      <c r="I47" s="9">
        <v>4159.5432317860641</v>
      </c>
    </row>
    <row r="48" spans="1:17">
      <c r="A48" s="6" t="s">
        <v>17</v>
      </c>
      <c r="B48" s="33">
        <v>20466</v>
      </c>
      <c r="C48" s="1">
        <v>39879188.193987645</v>
      </c>
      <c r="D48" s="3">
        <v>8497846.5657601859</v>
      </c>
      <c r="E48" s="2">
        <v>48377034.759747833</v>
      </c>
      <c r="F48" s="7">
        <v>-2230249</v>
      </c>
      <c r="G48" s="2">
        <v>9526859.2176192701</v>
      </c>
      <c r="H48" s="2">
        <v>55673644.977367103</v>
      </c>
      <c r="I48" s="9">
        <v>2720.2992757435309</v>
      </c>
    </row>
    <row r="49" spans="1:17">
      <c r="A49" s="6" t="s">
        <v>18</v>
      </c>
      <c r="B49" s="33">
        <v>2014</v>
      </c>
      <c r="C49" s="1">
        <v>6805165.7327929027</v>
      </c>
      <c r="D49" s="3">
        <v>2343634.570867477</v>
      </c>
      <c r="E49" s="2">
        <v>9148800.3036603797</v>
      </c>
      <c r="F49" s="4">
        <v>-4682</v>
      </c>
      <c r="G49" s="2">
        <v>1430717.1395354534</v>
      </c>
      <c r="H49" s="2">
        <v>10574835.443195833</v>
      </c>
      <c r="I49" s="9">
        <v>5250.6630800376524</v>
      </c>
      <c r="Q49" s="17"/>
    </row>
    <row r="50" spans="1:17">
      <c r="A50" s="6" t="s">
        <v>19</v>
      </c>
      <c r="B50" s="33">
        <v>3579</v>
      </c>
      <c r="C50" s="1">
        <v>7723828.9470444126</v>
      </c>
      <c r="D50" s="3">
        <v>1411697.3565665076</v>
      </c>
      <c r="E50" s="2">
        <v>9135526.3036109209</v>
      </c>
      <c r="F50" s="4">
        <v>59465</v>
      </c>
      <c r="G50" s="2">
        <v>2287477.6830035048</v>
      </c>
      <c r="H50" s="2">
        <v>11482468.986614425</v>
      </c>
      <c r="I50" s="9">
        <v>3208.2897419990009</v>
      </c>
    </row>
    <row r="51" spans="1:17">
      <c r="A51" s="53" t="s">
        <v>39</v>
      </c>
      <c r="B51" s="54">
        <v>249003</v>
      </c>
      <c r="C51" s="55">
        <v>410231396.7726295</v>
      </c>
      <c r="D51" s="55">
        <v>119769656.61670972</v>
      </c>
      <c r="E51" s="55">
        <v>530001053.38933921</v>
      </c>
      <c r="F51" s="55">
        <v>-12090159</v>
      </c>
      <c r="G51" s="55">
        <v>121652416.57723969</v>
      </c>
      <c r="H51" s="55">
        <v>639563310.96657872</v>
      </c>
      <c r="I51" s="56">
        <v>2568.4964075395828</v>
      </c>
    </row>
  </sheetData>
  <printOptions gridLines="1"/>
  <pageMargins left="0" right="0" top="0" bottom="0" header="0" footer="0"/>
  <pageSetup paperSize="9" scale="55" orientation="portrait" r:id="rId1"/>
  <headerFooter scaleWithDoc="0"/>
  <colBreaks count="1" manualBreakCount="1">
    <brk id="14" max="1048575" man="1"/>
  </colBreaks>
  <ignoredErrors>
    <ignoredError sqref="B25:H25 L25 N25 J25" formulaRange="1"/>
    <ignoredError sqref="I5:I24 K5:N24" calculatedColumn="1"/>
    <ignoredError sqref="I25" formulaRange="1" calculatedColumn="1"/>
  </ignoredError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AFA82-0957-4F64-B6A0-945E57961547}">
  <dimension ref="A1:K56"/>
  <sheetViews>
    <sheetView zoomScaleNormal="100" workbookViewId="0">
      <selection activeCell="A4" sqref="A4"/>
    </sheetView>
  </sheetViews>
  <sheetFormatPr defaultColWidth="8.796875" defaultRowHeight="14.5"/>
  <cols>
    <col min="1" max="1" width="17.796875" style="12" customWidth="1"/>
    <col min="2" max="4" width="12.796875" style="13" customWidth="1"/>
    <col min="5" max="5" width="13.69921875" style="15" customWidth="1"/>
    <col min="6" max="9" width="12.796875" style="15" customWidth="1"/>
    <col min="10" max="10" width="8.796875" style="15"/>
    <col min="11" max="11" width="12.296875" style="15" bestFit="1" customWidth="1"/>
    <col min="12" max="16384" width="8.796875" style="15"/>
  </cols>
  <sheetData>
    <row r="1" spans="1:11" ht="18.5">
      <c r="A1" s="28" t="s">
        <v>41</v>
      </c>
    </row>
    <row r="2" spans="1:11">
      <c r="A2" s="29" t="s">
        <v>51</v>
      </c>
    </row>
    <row r="3" spans="1:11">
      <c r="A3" s="60" t="s">
        <v>50</v>
      </c>
    </row>
    <row r="5" spans="1:11" s="18" customFormat="1" ht="87">
      <c r="A5" s="58" t="s">
        <v>0</v>
      </c>
      <c r="B5" s="58" t="s">
        <v>42</v>
      </c>
      <c r="C5" s="58" t="s">
        <v>43</v>
      </c>
      <c r="D5" s="58" t="s">
        <v>44</v>
      </c>
      <c r="E5" s="58" t="s">
        <v>45</v>
      </c>
      <c r="F5" s="61" t="s">
        <v>47</v>
      </c>
      <c r="G5" s="58" t="s">
        <v>46</v>
      </c>
      <c r="H5" s="58" t="s">
        <v>49</v>
      </c>
      <c r="I5" s="58" t="s">
        <v>48</v>
      </c>
    </row>
    <row r="6" spans="1:11">
      <c r="A6" s="31" t="s">
        <v>38</v>
      </c>
      <c r="B6" s="66">
        <v>137639597.03419995</v>
      </c>
      <c r="C6" s="37">
        <v>341900492.29708374</v>
      </c>
      <c r="D6" s="37">
        <v>-204260895.26288378</v>
      </c>
      <c r="E6" s="67">
        <v>10523418792.828142</v>
      </c>
      <c r="F6" s="37">
        <v>118681789.71880005</v>
      </c>
      <c r="G6" s="37">
        <v>315222344.95998424</v>
      </c>
      <c r="H6" s="37">
        <v>-196540555.24118418</v>
      </c>
      <c r="I6" s="67">
        <v>9824787937.0949211</v>
      </c>
      <c r="K6" s="24"/>
    </row>
    <row r="7" spans="1:11">
      <c r="A7" s="6" t="s">
        <v>1</v>
      </c>
      <c r="B7" s="62">
        <v>463900.69500000012</v>
      </c>
      <c r="C7" s="9">
        <v>563939.29628000001</v>
      </c>
      <c r="D7" s="9">
        <v>-100038.60127999989</v>
      </c>
      <c r="E7" s="63">
        <v>65613294.341593102</v>
      </c>
      <c r="F7" s="9">
        <v>442703.16160000005</v>
      </c>
      <c r="G7" s="9">
        <v>403454.51048</v>
      </c>
      <c r="H7" s="9">
        <v>39248.651120000053</v>
      </c>
      <c r="I7" s="63">
        <v>61571148.14606405</v>
      </c>
      <c r="K7" s="24"/>
    </row>
    <row r="8" spans="1:11">
      <c r="A8" s="6" t="s">
        <v>2</v>
      </c>
      <c r="B8" s="62">
        <v>34280.212</v>
      </c>
      <c r="C8" s="9">
        <v>149104.01776000002</v>
      </c>
      <c r="D8" s="9">
        <v>-114823.80576000002</v>
      </c>
      <c r="E8" s="63">
        <v>13496541.365017368</v>
      </c>
      <c r="F8" s="9">
        <v>32719.064000000002</v>
      </c>
      <c r="G8" s="9">
        <v>212759.27008000002</v>
      </c>
      <c r="H8" s="9">
        <v>-180040.20608</v>
      </c>
      <c r="I8" s="63">
        <v>12767125.365614288</v>
      </c>
      <c r="K8" s="24"/>
    </row>
    <row r="9" spans="1:11">
      <c r="A9" s="6" t="s">
        <v>3</v>
      </c>
      <c r="B9" s="62">
        <v>14904.44</v>
      </c>
      <c r="C9" s="9">
        <v>1048616.78064</v>
      </c>
      <c r="D9" s="9">
        <v>-1033712.3406400001</v>
      </c>
      <c r="E9" s="63">
        <v>11419783.834099103</v>
      </c>
      <c r="F9" s="9">
        <v>21338.52</v>
      </c>
      <c r="G9" s="9">
        <v>1073996.1629600001</v>
      </c>
      <c r="H9" s="9">
        <v>-1052657.6429600001</v>
      </c>
      <c r="I9" s="63">
        <v>11385053.308753904</v>
      </c>
      <c r="K9" s="24"/>
    </row>
    <row r="10" spans="1:11">
      <c r="A10" s="6" t="s">
        <v>4</v>
      </c>
      <c r="B10" s="62">
        <v>77577.610199999996</v>
      </c>
      <c r="C10" s="9">
        <v>19375.772000000001</v>
      </c>
      <c r="D10" s="9">
        <v>58201.838199999998</v>
      </c>
      <c r="E10" s="63">
        <v>8629183.1645153165</v>
      </c>
      <c r="F10" s="9">
        <v>66931.824400000012</v>
      </c>
      <c r="G10" s="9">
        <v>29191.095360000003</v>
      </c>
      <c r="H10" s="9">
        <v>37740.729040000006</v>
      </c>
      <c r="I10" s="63">
        <v>8717183.9527103566</v>
      </c>
      <c r="K10" s="24"/>
    </row>
    <row r="11" spans="1:11">
      <c r="A11" s="6" t="s">
        <v>5</v>
      </c>
      <c r="B11" s="62">
        <v>314483.68400000001</v>
      </c>
      <c r="C11" s="9">
        <v>155289.36035999999</v>
      </c>
      <c r="D11" s="9">
        <v>159194.32364000002</v>
      </c>
      <c r="E11" s="63">
        <v>34486581.417508714</v>
      </c>
      <c r="F11" s="9">
        <v>324487.76079999999</v>
      </c>
      <c r="G11" s="9">
        <v>107503.46376000001</v>
      </c>
      <c r="H11" s="9">
        <v>216984.29703999998</v>
      </c>
      <c r="I11" s="63">
        <v>33250384.27489154</v>
      </c>
      <c r="K11" s="24"/>
    </row>
    <row r="12" spans="1:11">
      <c r="A12" s="6" t="s">
        <v>6</v>
      </c>
      <c r="B12" s="62">
        <v>1410779.7681999998</v>
      </c>
      <c r="C12" s="9">
        <v>4526789.9307960011</v>
      </c>
      <c r="D12" s="9">
        <v>-3116010.1625960013</v>
      </c>
      <c r="E12" s="63">
        <v>241652584.96762034</v>
      </c>
      <c r="F12" s="9">
        <v>1170062.1800000002</v>
      </c>
      <c r="G12" s="9">
        <v>3963975.7740240013</v>
      </c>
      <c r="H12" s="9">
        <v>-2793913.5940240012</v>
      </c>
      <c r="I12" s="63">
        <v>227929765.74222702</v>
      </c>
      <c r="K12" s="24"/>
    </row>
    <row r="13" spans="1:11">
      <c r="A13" s="6" t="s">
        <v>7</v>
      </c>
      <c r="B13" s="62">
        <v>501012.75059999997</v>
      </c>
      <c r="C13" s="9">
        <v>216054.76224000001</v>
      </c>
      <c r="D13" s="9">
        <v>284957.98835999996</v>
      </c>
      <c r="E13" s="63">
        <v>33846276.444774657</v>
      </c>
      <c r="F13" s="9">
        <v>383239.81920000003</v>
      </c>
      <c r="G13" s="9">
        <v>296164.43192000006</v>
      </c>
      <c r="H13" s="9">
        <v>87075.387279999966</v>
      </c>
      <c r="I13" s="63">
        <v>32191444.707788717</v>
      </c>
      <c r="K13" s="24"/>
    </row>
    <row r="14" spans="1:11">
      <c r="A14" s="6" t="s">
        <v>8</v>
      </c>
      <c r="B14" s="62">
        <v>162458.39600000001</v>
      </c>
      <c r="C14" s="9">
        <v>267639.02908000001</v>
      </c>
      <c r="D14" s="9">
        <v>-105180.63308</v>
      </c>
      <c r="E14" s="63">
        <v>28498448.729813412</v>
      </c>
      <c r="F14" s="9">
        <v>133792.52040000001</v>
      </c>
      <c r="G14" s="9">
        <v>170096.45576000001</v>
      </c>
      <c r="H14" s="9">
        <v>-36303.935360000003</v>
      </c>
      <c r="I14" s="63">
        <v>27318860.537658654</v>
      </c>
      <c r="K14" s="24"/>
    </row>
    <row r="15" spans="1:11">
      <c r="A15" s="6" t="s">
        <v>9</v>
      </c>
      <c r="B15" s="62">
        <v>272825.77420000004</v>
      </c>
      <c r="C15" s="9">
        <v>73881.309080000006</v>
      </c>
      <c r="D15" s="9">
        <v>198944.46512000004</v>
      </c>
      <c r="E15" s="63">
        <v>23136497.472703055</v>
      </c>
      <c r="F15" s="9">
        <v>159327.61600000001</v>
      </c>
      <c r="G15" s="9">
        <v>64157.816800000001</v>
      </c>
      <c r="H15" s="9">
        <v>95169.799200000009</v>
      </c>
      <c r="I15" s="63">
        <v>21524287.533729382</v>
      </c>
      <c r="K15" s="24"/>
    </row>
    <row r="16" spans="1:11">
      <c r="A16" s="6" t="s">
        <v>10</v>
      </c>
      <c r="B16" s="62">
        <v>76012.644</v>
      </c>
      <c r="C16" s="9">
        <v>81527.286800000002</v>
      </c>
      <c r="D16" s="9">
        <v>-5514.6428000000014</v>
      </c>
      <c r="E16" s="63">
        <v>13363504.42710224</v>
      </c>
      <c r="F16" s="9">
        <v>64086.688400000006</v>
      </c>
      <c r="G16" s="9">
        <v>43672.837599999999</v>
      </c>
      <c r="H16" s="9">
        <v>20413.850800000007</v>
      </c>
      <c r="I16" s="63">
        <v>12554174.64293981</v>
      </c>
      <c r="K16" s="24"/>
    </row>
    <row r="17" spans="1:11">
      <c r="A17" s="6" t="s">
        <v>11</v>
      </c>
      <c r="B17" s="62">
        <v>207246.23819999999</v>
      </c>
      <c r="C17" s="9">
        <v>19375.772000000001</v>
      </c>
      <c r="D17" s="9">
        <v>187870.4662</v>
      </c>
      <c r="E17" s="63">
        <v>8606631.5600176249</v>
      </c>
      <c r="F17" s="9">
        <v>227610.88</v>
      </c>
      <c r="G17" s="9">
        <v>18493.384000000002</v>
      </c>
      <c r="H17" s="9">
        <v>209117.49600000001</v>
      </c>
      <c r="I17" s="63">
        <v>8962966.3936989661</v>
      </c>
      <c r="K17" s="24"/>
    </row>
    <row r="18" spans="1:11">
      <c r="A18" s="6" t="s">
        <v>12</v>
      </c>
      <c r="B18" s="62">
        <v>591929.83460000018</v>
      </c>
      <c r="C18" s="9">
        <v>507163.81298799993</v>
      </c>
      <c r="D18" s="9">
        <v>84766.021612000244</v>
      </c>
      <c r="E18" s="63">
        <v>43914686.32761097</v>
      </c>
      <c r="F18" s="9">
        <v>812641.97</v>
      </c>
      <c r="G18" s="9">
        <v>519773.62813600001</v>
      </c>
      <c r="H18" s="9">
        <v>292868.34186399996</v>
      </c>
      <c r="I18" s="63">
        <v>41144867.314911135</v>
      </c>
      <c r="K18" s="24"/>
    </row>
    <row r="19" spans="1:11">
      <c r="A19" s="6" t="s">
        <v>13</v>
      </c>
      <c r="B19" s="62">
        <v>125197.296</v>
      </c>
      <c r="C19" s="9">
        <v>93257.081080000004</v>
      </c>
      <c r="D19" s="9">
        <v>31940.214919999999</v>
      </c>
      <c r="E19" s="63">
        <v>16249460.574600134</v>
      </c>
      <c r="F19" s="9">
        <v>71199.52840000001</v>
      </c>
      <c r="G19" s="9">
        <v>104729.45616</v>
      </c>
      <c r="H19" s="9">
        <v>-33529.927759999991</v>
      </c>
      <c r="I19" s="63">
        <v>16150461.514619814</v>
      </c>
      <c r="K19" s="24"/>
    </row>
    <row r="20" spans="1:11">
      <c r="A20" s="6" t="s">
        <v>14</v>
      </c>
      <c r="B20" s="62">
        <v>259337.25599999996</v>
      </c>
      <c r="C20" s="9">
        <v>141528.09090800001</v>
      </c>
      <c r="D20" s="9">
        <v>117809.16509199995</v>
      </c>
      <c r="E20" s="63">
        <v>27565109.100178573</v>
      </c>
      <c r="F20" s="9">
        <v>253217.10400000005</v>
      </c>
      <c r="G20" s="9">
        <v>106322.73232000001</v>
      </c>
      <c r="H20" s="9">
        <v>146894.37168000004</v>
      </c>
      <c r="I20" s="63">
        <v>26383593.409825932</v>
      </c>
      <c r="K20" s="24"/>
    </row>
    <row r="21" spans="1:11">
      <c r="A21" s="6" t="s">
        <v>15</v>
      </c>
      <c r="B21" s="62">
        <v>11998.074199999999</v>
      </c>
      <c r="C21" s="9">
        <v>86445.752000000008</v>
      </c>
      <c r="D21" s="9">
        <v>-74447.677800000005</v>
      </c>
      <c r="E21" s="63">
        <v>6812019.3257145742</v>
      </c>
      <c r="F21" s="9">
        <v>7112.84</v>
      </c>
      <c r="G21" s="9">
        <v>113947.69679999999</v>
      </c>
      <c r="H21" s="9">
        <v>-106834.85679999999</v>
      </c>
      <c r="I21" s="63">
        <v>6620088.8898738408</v>
      </c>
      <c r="K21" s="24"/>
    </row>
    <row r="22" spans="1:11">
      <c r="A22" s="6" t="s">
        <v>16</v>
      </c>
      <c r="B22" s="62">
        <v>1024084.0724000002</v>
      </c>
      <c r="C22" s="9">
        <v>102199.74508000001</v>
      </c>
      <c r="D22" s="9">
        <v>921884.32732000016</v>
      </c>
      <c r="E22" s="63">
        <v>12066033.659301415</v>
      </c>
      <c r="F22" s="9">
        <v>1052771.4484000001</v>
      </c>
      <c r="G22" s="9">
        <v>73546.765600000013</v>
      </c>
      <c r="H22" s="9">
        <v>979224.68280000007</v>
      </c>
      <c r="I22" s="63">
        <v>11282413.267934082</v>
      </c>
      <c r="K22" s="24"/>
    </row>
    <row r="23" spans="1:11">
      <c r="A23" s="6" t="s">
        <v>17</v>
      </c>
      <c r="B23" s="62">
        <v>508315.92619999999</v>
      </c>
      <c r="C23" s="9">
        <v>290249.06456000003</v>
      </c>
      <c r="D23" s="9">
        <v>218066.86163999996</v>
      </c>
      <c r="E23" s="63">
        <v>59418530.301940568</v>
      </c>
      <c r="F23" s="9">
        <v>372855.07279999997</v>
      </c>
      <c r="G23" s="9">
        <v>241466.69232</v>
      </c>
      <c r="H23" s="9">
        <v>131388.38047999996</v>
      </c>
      <c r="I23" s="63">
        <v>55805033.357847102</v>
      </c>
      <c r="K23" s="24"/>
    </row>
    <row r="24" spans="1:11">
      <c r="A24" s="6" t="s">
        <v>18</v>
      </c>
      <c r="B24" s="62">
        <v>238545.56220000004</v>
      </c>
      <c r="C24" s="9">
        <v>73806.78688</v>
      </c>
      <c r="D24" s="9">
        <v>164738.77532000004</v>
      </c>
      <c r="E24" s="63">
        <v>11430428.228012048</v>
      </c>
      <c r="F24" s="9">
        <v>227824.26519999999</v>
      </c>
      <c r="G24" s="9">
        <v>29191.095360000003</v>
      </c>
      <c r="H24" s="9">
        <v>198633.16983999999</v>
      </c>
      <c r="I24" s="63">
        <v>10773468.613035833</v>
      </c>
      <c r="K24" s="24"/>
    </row>
    <row r="25" spans="1:11">
      <c r="A25" s="6" t="s">
        <v>19</v>
      </c>
      <c r="B25" s="62">
        <v>117745.076</v>
      </c>
      <c r="C25" s="9">
        <v>85730.33888000001</v>
      </c>
      <c r="D25" s="9">
        <v>32014.737119999991</v>
      </c>
      <c r="E25" s="63">
        <v>11418746.493667176</v>
      </c>
      <c r="F25" s="9">
        <v>115228.008</v>
      </c>
      <c r="G25" s="9">
        <v>93277.783760000006</v>
      </c>
      <c r="H25" s="9">
        <v>21950.224239999996</v>
      </c>
      <c r="I25" s="63">
        <v>11504419.210854424</v>
      </c>
      <c r="K25" s="24"/>
    </row>
    <row r="26" spans="1:11">
      <c r="A26" s="43" t="s">
        <v>39</v>
      </c>
      <c r="B26" s="64">
        <f>SUM(B7:B25)</f>
        <v>6412635.3099999996</v>
      </c>
      <c r="C26" s="47">
        <f t="shared" ref="C26:I26" si="0">SUM(C7:C25)</f>
        <v>8501973.9894120023</v>
      </c>
      <c r="D26" s="47">
        <f t="shared" si="0"/>
        <v>-2089338.6794120015</v>
      </c>
      <c r="E26" s="65">
        <f t="shared" si="0"/>
        <v>671624341.73579037</v>
      </c>
      <c r="F26" s="47">
        <f t="shared" si="0"/>
        <v>5939150.2716000006</v>
      </c>
      <c r="G26" s="47">
        <f t="shared" si="0"/>
        <v>7665721.0532000018</v>
      </c>
      <c r="H26" s="47">
        <f t="shared" si="0"/>
        <v>-1726570.7816000017</v>
      </c>
      <c r="I26" s="65">
        <f t="shared" si="0"/>
        <v>637836740.18497884</v>
      </c>
      <c r="K26" s="24"/>
    </row>
    <row r="27" spans="1:11">
      <c r="A27" s="9"/>
      <c r="E27" s="24"/>
      <c r="F27" s="24"/>
      <c r="G27" s="24"/>
      <c r="H27" s="24"/>
      <c r="I27" s="24"/>
    </row>
    <row r="28" spans="1:11">
      <c r="A28" s="19"/>
      <c r="B28" s="59"/>
      <c r="C28" s="59"/>
      <c r="D28" s="59"/>
    </row>
    <row r="29" spans="1:11">
      <c r="A29" s="19"/>
      <c r="B29" s="59"/>
      <c r="C29" s="59"/>
      <c r="D29" s="59"/>
    </row>
    <row r="30" spans="1:11">
      <c r="B30" s="59"/>
      <c r="C30" s="59"/>
      <c r="D30" s="59"/>
    </row>
    <row r="31" spans="1:11">
      <c r="B31" s="59"/>
      <c r="C31" s="59"/>
      <c r="D31" s="59"/>
    </row>
    <row r="32" spans="1:11">
      <c r="B32" s="59"/>
      <c r="C32" s="59"/>
      <c r="D32" s="59"/>
    </row>
    <row r="33" spans="1:4">
      <c r="B33" s="59"/>
      <c r="C33" s="59"/>
      <c r="D33" s="59"/>
    </row>
    <row r="34" spans="1:4">
      <c r="B34" s="59"/>
      <c r="C34" s="59"/>
      <c r="D34" s="59"/>
    </row>
    <row r="42" spans="1:4">
      <c r="A42" s="17"/>
    </row>
    <row r="56" spans="1:1">
      <c r="A56" s="17"/>
    </row>
  </sheetData>
  <phoneticPr fontId="20" type="noConversion"/>
  <printOptions gridLines="1"/>
  <pageMargins left="0" right="0" top="0" bottom="0" header="0" footer="0"/>
  <pageSetup paperSize="9" scale="81" orientation="landscape" r:id="rId1"/>
  <ignoredErrors>
    <ignoredError sqref="B26:I26" formulaRang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687e04-2b66-4153-a4a5-df37f3cb410c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6" ma:contentTypeDescription="Create a new document." ma:contentTypeScope="" ma:versionID="d8fe376e2214208fc0948c888dda86f0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6ae0711e081f8099c16016b05ff6f99a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C6114D-732F-469B-9F53-C8E33CC09CAB}">
  <ds:schemaRefs>
    <ds:schemaRef ds:uri="http://schemas.microsoft.com/office/2006/metadata/properties"/>
    <ds:schemaRef ds:uri="http://schemas.microsoft.com/office/infopath/2007/PartnerControls"/>
    <ds:schemaRef ds:uri="20687e04-2b66-4153-a4a5-df37f3cb410c"/>
    <ds:schemaRef ds:uri="27da45db-5c56-40f0-812e-9e795a9ded2e"/>
  </ds:schemaRefs>
</ds:datastoreItem>
</file>

<file path=customXml/itemProps2.xml><?xml version="1.0" encoding="utf-8"?>
<ds:datastoreItem xmlns:ds="http://schemas.openxmlformats.org/officeDocument/2006/customXml" ds:itemID="{FCEEE268-A61F-41BC-9BB7-C7B345B076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410331-D1E6-4A6A-AB08-D72C28D1F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87e04-2b66-4153-a4a5-df37f3cb410c"/>
    <ds:schemaRef ds:uri="27da45db-5c56-40f0-812e-9e795a9de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Vos-laskelma</vt:lpstr>
      <vt:lpstr>Kotikuntakorvaukset</vt:lpstr>
      <vt:lpstr>Kotikuntakorvaukset!Tulostusalue</vt:lpstr>
      <vt:lpstr>'Vos-laskelma'!Tulostusalue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2023-01-04T10:52:34Z</dcterms:created>
  <dcterms:modified xsi:type="dcterms:W3CDTF">2023-01-04T12:44:29Z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