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58" documentId="8_{AFF669FF-21EB-4005-96C1-CBFC9AF8D761}" xr6:coauthVersionLast="47" xr6:coauthVersionMax="47" xr10:uidLastSave="{E25EA914-D8EA-473D-9FCE-80EDA190BAC9}"/>
  <bookViews>
    <workbookView xWindow="-110" yWindow="-110" windowWidth="38620" windowHeight="21220" tabRatio="924" xr2:uid="{00000000-000D-0000-FFFF-FFFF00000000}"/>
  </bookViews>
  <sheets>
    <sheet name="Vos-laskelma" sheetId="3" r:id="rId1"/>
    <sheet name="Vos-laskelma €as" sheetId="21" r:id="rId2"/>
  </sheets>
  <definedNames>
    <definedName name="_xlnm._FilterDatabase" localSheetId="0" hidden="1">'Vos-laskelma'!$A$5:$AI$5</definedName>
    <definedName name="_xlnm._FilterDatabase" localSheetId="1" hidden="1">'Vos-laskelma €as'!$A$5:$Y$5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3" l="1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5" i="3"/>
  <c r="B51" i="21" l="1"/>
  <c r="B25" i="21"/>
  <c r="B51" i="3"/>
  <c r="C25" i="3"/>
  <c r="D25" i="3"/>
  <c r="E25" i="3"/>
  <c r="F25" i="3"/>
  <c r="G25" i="3"/>
  <c r="H25" i="3"/>
  <c r="I25" i="3"/>
  <c r="I25" i="21" s="1"/>
  <c r="J25" i="3"/>
  <c r="J25" i="21" s="1"/>
  <c r="K25" i="3"/>
  <c r="L25" i="3"/>
  <c r="L25" i="21" s="1"/>
  <c r="M25" i="3"/>
  <c r="B25" i="3"/>
  <c r="H25" i="21" l="1"/>
  <c r="G25" i="21"/>
  <c r="M25" i="21"/>
  <c r="E25" i="21"/>
  <c r="D25" i="21"/>
  <c r="F25" i="21"/>
  <c r="K25" i="21"/>
  <c r="C25" i="21"/>
  <c r="O25" i="3"/>
  <c r="N25" i="3"/>
</calcChain>
</file>

<file path=xl/sharedStrings.xml><?xml version="1.0" encoding="utf-8"?>
<sst xmlns="http://schemas.openxmlformats.org/spreadsheetml/2006/main" count="147" uniqueCount="49">
  <si>
    <t>Kunta</t>
  </si>
  <si>
    <t>Asukasluku 31.12.2022</t>
  </si>
  <si>
    <t>VM:n valtionosuudet ja veromenetysten korvaus yhteensä</t>
  </si>
  <si>
    <t>Kotikunta-korvaukset, netto</t>
  </si>
  <si>
    <t>Muutos yhteensä %</t>
  </si>
  <si>
    <t>Muutos yhteensä €/as.</t>
  </si>
  <si>
    <t>Kunnan  peruspalvelujen valtionosuus yhteensä</t>
  </si>
  <si>
    <t>Iisalmi</t>
  </si>
  <si>
    <t>Joroinen</t>
  </si>
  <si>
    <t>Kaavi</t>
  </si>
  <si>
    <t>Keitele</t>
  </si>
  <si>
    <t>Kiuruvesi</t>
  </si>
  <si>
    <t>Kuopio</t>
  </si>
  <si>
    <t>Lapinlahti</t>
  </si>
  <si>
    <t>Leppävirta</t>
  </si>
  <si>
    <t>Pielavesi</t>
  </si>
  <si>
    <t>Rautalampi</t>
  </si>
  <si>
    <t>Rautavaara</t>
  </si>
  <si>
    <t>Siilinjärvi</t>
  </si>
  <si>
    <t>Sonkajärvi</t>
  </si>
  <si>
    <t>Suonenjoki</t>
  </si>
  <si>
    <t>Tervo</t>
  </si>
  <si>
    <t>Tuusniemi</t>
  </si>
  <si>
    <t>Varkaus</t>
  </si>
  <si>
    <t>Vesanto</t>
  </si>
  <si>
    <t>Vieremä</t>
  </si>
  <si>
    <t>Manner-Suomi</t>
  </si>
  <si>
    <t>Kuntien valtionosuudet ja veromenetysten korvaukset 2025, yhteenveto</t>
  </si>
  <si>
    <t>Asukasluku 31.12.2023</t>
  </si>
  <si>
    <t>Valtionosuuksien muutos yhteensä € 2024-25</t>
  </si>
  <si>
    <t>Kunnan valtionosuudet yhteensä €/as.</t>
  </si>
  <si>
    <t>Kunnan valtionosuudet yhteensä</t>
  </si>
  <si>
    <t>Valtionosuus-maksatus €/as.</t>
  </si>
  <si>
    <t>Valtionosuus-maksatus (valtionosuudet + kotikunta-korvaukset)</t>
  </si>
  <si>
    <t>Valtionosuudet 2024</t>
  </si>
  <si>
    <t>Kuntien valtionosuudet ja veromenetysten korvaukset 2025, yhteenveto €/asukas</t>
  </si>
  <si>
    <t>VM:n valtionosuudet ja verotulo-menetysten korvaus yhteensä</t>
  </si>
  <si>
    <t>TE-uudistuksen vos-rahoitus yhteensä</t>
  </si>
  <si>
    <t>Peruspalvelujen valtionosuus ilman tasausta</t>
  </si>
  <si>
    <t>Verotuloihin perustuva valtionosuuden tasaus</t>
  </si>
  <si>
    <t xml:space="preserve">Verotulo-menetysten korvaus        </t>
  </si>
  <si>
    <t>Opetus- ja kulttuuritoimen valtionosuus (ns. OKM-vos)</t>
  </si>
  <si>
    <t>Opetus- ja kulttuuritoimen valtionosuus 2024 (ns. OKM-vos)</t>
  </si>
  <si>
    <t>Pohjois-Savo</t>
  </si>
  <si>
    <t>Peruspalvelujen valtionosuus ilman TE-rahoitusta ja verotuloihin perustuvaa tasausta</t>
  </si>
  <si>
    <t>Valtionosuus-maksatus</t>
  </si>
  <si>
    <t>Lähde: Kuntaliitto 23.9.2024, https://www.kuntaliitto.fi/talous-ja-elinvoima/kuntatalous-ja-valtio/valtionosuudet/valtionosuuslaskelmat</t>
  </si>
  <si>
    <t>Lähde: Kuntaliitto 5.9.2024, https://www.kuntaliitto.fi/talous-ja-elinvoima/kuntatalous-ja-valtio/valtionosuudet/valtionosuuslaskelmat</t>
  </si>
  <si>
    <r>
      <t xml:space="preserve">Kotikunta-korvaukset, netto 
</t>
    </r>
    <r>
      <rPr>
        <sz val="11"/>
        <rFont val="Aptos"/>
        <family val="2"/>
      </rPr>
      <t>(v. 2024 tiedot)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</si>
</sst>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_ ;[Red]\-#,##0\ "/>
    <numFmt numFmtId="167" formatCode="0.0\ %"/>
  </numFmts>
  <fonts count="35" x14ac:knownFonts="1">
    <font>
      <sz val="9"/>
      <name val="Work Sans"/>
      <family val="2"/>
      <scheme val="minor"/>
    </font>
    <font>
      <sz val="9"/>
      <color theme="1"/>
      <name val="Work Sans"/>
      <family val="2"/>
    </font>
    <font>
      <sz val="11"/>
      <color theme="1"/>
      <name val="Work Sans"/>
      <family val="2"/>
      <scheme val="minor"/>
    </font>
    <font>
      <b/>
      <sz val="9"/>
      <color theme="0"/>
      <name val="Work Sans"/>
      <family val="2"/>
      <scheme val="minor"/>
    </font>
    <font>
      <i/>
      <sz val="9"/>
      <color rgb="FF7F7F7F"/>
      <name val="Work Sans"/>
      <family val="2"/>
      <scheme val="minor"/>
    </font>
    <font>
      <sz val="9"/>
      <color rgb="FFFA7D00"/>
      <name val="Work Sans"/>
      <family val="2"/>
      <scheme val="minor"/>
    </font>
    <font>
      <b/>
      <sz val="9"/>
      <color theme="9"/>
      <name val="Work Sans"/>
      <family val="2"/>
      <scheme val="minor"/>
    </font>
    <font>
      <b/>
      <sz val="10"/>
      <color theme="1"/>
      <name val="Work Sans"/>
      <family val="2"/>
      <scheme val="minor"/>
    </font>
    <font>
      <sz val="9"/>
      <name val="Work Sans"/>
      <family val="2"/>
      <scheme val="minor"/>
    </font>
    <font>
      <b/>
      <sz val="14"/>
      <color theme="4"/>
      <name val="Work Sans"/>
      <family val="2"/>
      <scheme val="minor"/>
    </font>
    <font>
      <sz val="9"/>
      <color theme="0"/>
      <name val="Work Sans"/>
      <family val="2"/>
      <scheme val="minor"/>
    </font>
    <font>
      <b/>
      <sz val="9"/>
      <name val="Work Sans"/>
      <family val="2"/>
      <scheme val="minor"/>
    </font>
    <font>
      <sz val="11"/>
      <name val="Work Sans"/>
      <family val="2"/>
      <scheme val="minor"/>
    </font>
    <font>
      <b/>
      <sz val="16"/>
      <color theme="4"/>
      <name val="Work Sans ExtraBold"/>
      <family val="2"/>
      <scheme val="major"/>
    </font>
    <font>
      <b/>
      <sz val="11"/>
      <color theme="4"/>
      <name val="Work Sans"/>
      <family val="2"/>
      <scheme val="minor"/>
    </font>
    <font>
      <b/>
      <sz val="10"/>
      <color theme="4"/>
      <name val="Work Sans"/>
      <family val="2"/>
      <scheme val="minor"/>
    </font>
    <font>
      <b/>
      <sz val="9"/>
      <color theme="4"/>
      <name val="Work Sans"/>
      <family val="2"/>
      <scheme val="minor"/>
    </font>
    <font>
      <b/>
      <sz val="9"/>
      <color rgb="FFEF6079"/>
      <name val="Work Sans"/>
      <family val="2"/>
      <scheme val="minor"/>
    </font>
    <font>
      <b/>
      <sz val="9"/>
      <color theme="7"/>
      <name val="Work Sans"/>
      <family val="2"/>
      <scheme val="minor"/>
    </font>
    <font>
      <sz val="11"/>
      <color theme="4"/>
      <name val="Work Sans"/>
      <family val="2"/>
      <scheme val="minor"/>
    </font>
    <font>
      <b/>
      <sz val="9"/>
      <color theme="6"/>
      <name val="Work Sans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</font>
    <font>
      <sz val="10"/>
      <color theme="1"/>
      <name val="Verdana"/>
      <family val="2"/>
    </font>
    <font>
      <sz val="18"/>
      <color theme="3"/>
      <name val="Work Sans ExtraBold"/>
      <family val="2"/>
      <scheme val="major"/>
    </font>
    <font>
      <sz val="10"/>
      <name val="Arial"/>
      <family val="2"/>
    </font>
    <font>
      <sz val="10"/>
      <color theme="1"/>
      <name val="Roboto"/>
      <family val="2"/>
    </font>
    <font>
      <sz val="10"/>
      <color theme="1"/>
      <name val="Arial"/>
      <family val="2"/>
    </font>
    <font>
      <b/>
      <sz val="13"/>
      <color theme="3"/>
      <name val="Work Sans"/>
      <family val="2"/>
      <scheme val="minor"/>
    </font>
    <font>
      <b/>
      <sz val="11"/>
      <color theme="3"/>
      <name val="Work Sans"/>
      <family val="2"/>
      <scheme val="minor"/>
    </font>
    <font>
      <u/>
      <sz val="9"/>
      <color theme="10"/>
      <name val="Work Sans"/>
      <family val="2"/>
      <scheme val="minor"/>
    </font>
    <font>
      <b/>
      <sz val="14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sz val="9"/>
      <name val="Aptos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EF60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5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0"/>
      </bottom>
      <diagonal/>
    </border>
    <border>
      <left/>
      <right/>
      <top/>
      <bottom style="medium">
        <color theme="6"/>
      </bottom>
      <diagonal/>
    </border>
    <border>
      <left/>
      <right/>
      <top/>
      <bottom style="medium">
        <color theme="7"/>
      </bottom>
      <diagonal/>
    </border>
    <border>
      <left/>
      <right/>
      <top/>
      <bottom style="medium">
        <color rgb="FFEF6079"/>
      </bottom>
      <diagonal/>
    </border>
    <border>
      <left/>
      <right/>
      <top/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6"/>
      </top>
      <bottom style="thin">
        <color theme="0"/>
      </bottom>
      <diagonal/>
    </border>
    <border>
      <left/>
      <right/>
      <top style="hair">
        <color theme="6"/>
      </top>
      <bottom style="hair">
        <color theme="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7">
    <xf numFmtId="0" fontId="0" fillId="0" borderId="0"/>
    <xf numFmtId="0" fontId="13" fillId="0" borderId="0" applyNumberFormat="0" applyFill="0" applyBorder="0" applyAlignment="0" applyProtection="0"/>
    <xf numFmtId="0" fontId="9" fillId="0" borderId="0" applyNumberFormat="0" applyFill="0" applyAlignment="0" applyProtection="0"/>
    <xf numFmtId="0" fontId="14" fillId="0" borderId="0" applyNumberFormat="0" applyFill="0" applyAlignment="0" applyProtection="0"/>
    <xf numFmtId="0" fontId="15" fillId="0" borderId="0" applyNumberFormat="0" applyFill="0" applyAlignment="0" applyProtection="0"/>
    <xf numFmtId="0" fontId="15" fillId="0" borderId="0" applyNumberFormat="0" applyFill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1" applyNumberFormat="0" applyAlignment="0" applyProtection="0"/>
    <xf numFmtId="0" fontId="11" fillId="2" borderId="2" applyNumberFormat="0" applyAlignment="0" applyProtection="0"/>
    <xf numFmtId="0" fontId="6" fillId="6" borderId="1" applyNumberFormat="0" applyAlignment="0" applyProtection="0"/>
    <xf numFmtId="0" fontId="5" fillId="0" borderId="3" applyNumberFormat="0" applyFill="0" applyAlignment="0" applyProtection="0"/>
    <xf numFmtId="0" fontId="3" fillId="7" borderId="4" applyNumberFormat="0" applyBorder="0" applyAlignment="0" applyProtection="0"/>
    <xf numFmtId="0" fontId="8" fillId="3" borderId="5" applyNumberFormat="0" applyAlignment="0" applyProtection="0"/>
    <xf numFmtId="0" fontId="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" fillId="9" borderId="0" applyNumberFormat="0" applyBorder="0" applyAlignment="0" applyProtection="0"/>
    <xf numFmtId="0" fontId="19" fillId="10" borderId="0" applyNumberFormat="0" applyBorder="0" applyAlignment="0" applyProtection="0"/>
    <xf numFmtId="0" fontId="12" fillId="11" borderId="0" applyNumberFormat="0" applyBorder="0" applyAlignment="0" applyProtection="0"/>
    <xf numFmtId="0" fontId="16" fillId="0" borderId="13"/>
    <xf numFmtId="0" fontId="18" fillId="0" borderId="11"/>
    <xf numFmtId="2" fontId="16" fillId="0" borderId="7"/>
    <xf numFmtId="0" fontId="16" fillId="0" borderId="9"/>
    <xf numFmtId="0" fontId="8" fillId="0" borderId="8"/>
    <xf numFmtId="0" fontId="8" fillId="0" borderId="15"/>
    <xf numFmtId="0" fontId="17" fillId="0" borderId="12"/>
    <xf numFmtId="165" fontId="8" fillId="0" borderId="0" applyFill="0" applyBorder="0" applyAlignment="0" applyProtection="0"/>
    <xf numFmtId="164" fontId="8" fillId="0" borderId="0" applyFill="0" applyBorder="0" applyAlignment="0" applyProtection="0"/>
    <xf numFmtId="44" fontId="8" fillId="0" borderId="0" applyFill="0" applyBorder="0" applyAlignment="0" applyProtection="0"/>
    <xf numFmtId="42" fontId="8" fillId="0" borderId="0" applyFill="0" applyBorder="0" applyAlignment="0" applyProtection="0"/>
    <xf numFmtId="9" fontId="8" fillId="0" borderId="0" applyFill="0" applyBorder="0" applyAlignment="0" applyProtection="0"/>
    <xf numFmtId="0" fontId="12" fillId="12" borderId="0" applyNumberFormat="0" applyBorder="0" applyAlignment="0" applyProtection="0"/>
    <xf numFmtId="0" fontId="20" fillId="0" borderId="10"/>
    <xf numFmtId="0" fontId="20" fillId="0" borderId="14"/>
    <xf numFmtId="0" fontId="21" fillId="0" borderId="0"/>
    <xf numFmtId="44" fontId="8" fillId="0" borderId="0" applyFill="0" applyBorder="0" applyAlignment="0" applyProtection="0"/>
    <xf numFmtId="42" fontId="8" fillId="0" borderId="0" applyFill="0" applyBorder="0" applyAlignment="0" applyProtection="0"/>
    <xf numFmtId="0" fontId="23" fillId="0" borderId="0"/>
    <xf numFmtId="0" fontId="2" fillId="0" borderId="0"/>
    <xf numFmtId="165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/>
    <xf numFmtId="165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0" borderId="0"/>
    <xf numFmtId="0" fontId="1" fillId="0" borderId="0"/>
    <xf numFmtId="0" fontId="27" fillId="0" borderId="0"/>
    <xf numFmtId="0" fontId="28" fillId="0" borderId="20" applyNumberFormat="0" applyFill="0" applyAlignment="0" applyProtection="0"/>
    <xf numFmtId="43" fontId="2" fillId="0" borderId="0" applyFont="0" applyFill="0" applyBorder="0" applyAlignment="0" applyProtection="0"/>
    <xf numFmtId="0" fontId="29" fillId="0" borderId="21" applyNumberFormat="0" applyFill="0" applyAlignment="0" applyProtection="0"/>
    <xf numFmtId="0" fontId="22" fillId="0" borderId="0"/>
    <xf numFmtId="44" fontId="8" fillId="0" borderId="0" applyFill="0" applyBorder="0" applyAlignment="0" applyProtection="0"/>
    <xf numFmtId="44" fontId="8" fillId="0" borderId="0" applyFill="0" applyBorder="0" applyAlignment="0" applyProtection="0"/>
    <xf numFmtId="42" fontId="8" fillId="0" borderId="0" applyFill="0" applyBorder="0" applyAlignment="0" applyProtection="0"/>
    <xf numFmtId="0" fontId="2" fillId="9" borderId="0" applyNumberFormat="0" applyBorder="0" applyAlignment="0" applyProtection="0"/>
    <xf numFmtId="44" fontId="8" fillId="0" borderId="0" applyFill="0" applyBorder="0" applyAlignment="0" applyProtection="0"/>
    <xf numFmtId="42" fontId="8" fillId="0" borderId="0" applyFill="0" applyBorder="0" applyAlignment="0" applyProtection="0"/>
    <xf numFmtId="0" fontId="27" fillId="0" borderId="0"/>
    <xf numFmtId="44" fontId="8" fillId="0" borderId="0" applyFill="0" applyBorder="0" applyAlignment="0" applyProtection="0"/>
    <xf numFmtId="42" fontId="8" fillId="0" borderId="0" applyFill="0" applyBorder="0" applyAlignment="0" applyProtection="0"/>
    <xf numFmtId="44" fontId="8" fillId="0" borderId="0" applyFill="0" applyBorder="0" applyAlignment="0" applyProtection="0"/>
    <xf numFmtId="0" fontId="8" fillId="0" borderId="0"/>
    <xf numFmtId="0" fontId="30" fillId="0" borderId="0" applyNumberFormat="0" applyFill="0" applyBorder="0" applyAlignment="0" applyProtection="0"/>
    <xf numFmtId="0" fontId="23" fillId="0" borderId="0"/>
  </cellStyleXfs>
  <cellXfs count="43">
    <xf numFmtId="0" fontId="0" fillId="0" borderId="0" xfId="0"/>
    <xf numFmtId="0" fontId="31" fillId="15" borderId="0" xfId="1" applyFont="1" applyFill="1" applyBorder="1" applyAlignment="1">
      <alignment horizontal="left"/>
    </xf>
    <xf numFmtId="3" fontId="32" fillId="15" borderId="0" xfId="0" applyNumberFormat="1" applyFont="1" applyFill="1" applyAlignment="1">
      <alignment horizontal="right"/>
    </xf>
    <xf numFmtId="0" fontId="32" fillId="15" borderId="0" xfId="0" applyFont="1" applyFill="1"/>
    <xf numFmtId="0" fontId="32" fillId="15" borderId="0" xfId="0" applyFont="1" applyFill="1" applyAlignment="1">
      <alignment horizontal="right"/>
    </xf>
    <xf numFmtId="3" fontId="33" fillId="15" borderId="0" xfId="0" applyNumberFormat="1" applyFont="1" applyFill="1" applyAlignment="1">
      <alignment horizontal="right"/>
    </xf>
    <xf numFmtId="0" fontId="33" fillId="15" borderId="0" xfId="0" applyFont="1" applyFill="1"/>
    <xf numFmtId="0" fontId="34" fillId="15" borderId="0" xfId="0" applyFont="1" applyFill="1"/>
    <xf numFmtId="0" fontId="33" fillId="16" borderId="18" xfId="0" applyFont="1" applyFill="1" applyBorder="1" applyAlignment="1">
      <alignment horizontal="left" vertical="top" wrapText="1"/>
    </xf>
    <xf numFmtId="3" fontId="33" fillId="16" borderId="22" xfId="0" applyNumberFormat="1" applyFont="1" applyFill="1" applyBorder="1" applyAlignment="1">
      <alignment horizontal="left" vertical="top" wrapText="1"/>
    </xf>
    <xf numFmtId="3" fontId="33" fillId="16" borderId="18" xfId="0" applyNumberFormat="1" applyFont="1" applyFill="1" applyBorder="1" applyAlignment="1">
      <alignment horizontal="left" vertical="top" wrapText="1"/>
    </xf>
    <xf numFmtId="0" fontId="34" fillId="15" borderId="0" xfId="0" applyFont="1" applyFill="1" applyAlignment="1">
      <alignment horizontal="left" vertical="top"/>
    </xf>
    <xf numFmtId="0" fontId="33" fillId="15" borderId="0" xfId="0" applyFont="1" applyFill="1" applyAlignment="1">
      <alignment horizontal="left" vertical="top"/>
    </xf>
    <xf numFmtId="0" fontId="32" fillId="0" borderId="16" xfId="0" applyFont="1" applyBorder="1" applyAlignment="1">
      <alignment vertical="top"/>
    </xf>
    <xf numFmtId="166" fontId="32" fillId="0" borderId="0" xfId="0" applyNumberFormat="1" applyFont="1" applyAlignment="1">
      <alignment vertical="top"/>
    </xf>
    <xf numFmtId="166" fontId="32" fillId="0" borderId="0" xfId="0" applyNumberFormat="1" applyFont="1" applyAlignment="1">
      <alignment horizontal="right" vertical="top"/>
    </xf>
    <xf numFmtId="166" fontId="33" fillId="0" borderId="0" xfId="0" applyNumberFormat="1" applyFont="1" applyAlignment="1">
      <alignment horizontal="right" vertical="top"/>
    </xf>
    <xf numFmtId="167" fontId="32" fillId="0" borderId="0" xfId="0" applyNumberFormat="1" applyFont="1" applyAlignment="1">
      <alignment vertical="top"/>
    </xf>
    <xf numFmtId="3" fontId="32" fillId="0" borderId="24" xfId="0" applyNumberFormat="1" applyFont="1" applyBorder="1" applyAlignment="1">
      <alignment vertical="top"/>
    </xf>
    <xf numFmtId="0" fontId="33" fillId="15" borderId="0" xfId="0" applyFont="1" applyFill="1" applyAlignment="1">
      <alignment vertical="top"/>
    </xf>
    <xf numFmtId="0" fontId="32" fillId="0" borderId="16" xfId="0" applyFont="1" applyBorder="1"/>
    <xf numFmtId="166" fontId="32" fillId="0" borderId="0" xfId="0" applyNumberFormat="1" applyFont="1" applyAlignment="1">
      <alignment horizontal="right"/>
    </xf>
    <xf numFmtId="166" fontId="32" fillId="0" borderId="0" xfId="0" applyNumberFormat="1" applyFont="1"/>
    <xf numFmtId="0" fontId="33" fillId="14" borderId="19" xfId="0" applyFont="1" applyFill="1" applyBorder="1"/>
    <xf numFmtId="3" fontId="33" fillId="14" borderId="17" xfId="0" applyNumberFormat="1" applyFont="1" applyFill="1" applyBorder="1" applyAlignment="1">
      <alignment horizontal="right"/>
    </xf>
    <xf numFmtId="166" fontId="33" fillId="14" borderId="17" xfId="0" applyNumberFormat="1" applyFont="1" applyFill="1" applyBorder="1" applyAlignment="1">
      <alignment vertical="top"/>
    </xf>
    <xf numFmtId="167" fontId="33" fillId="14" borderId="17" xfId="0" applyNumberFormat="1" applyFont="1" applyFill="1" applyBorder="1" applyAlignment="1">
      <alignment vertical="top"/>
    </xf>
    <xf numFmtId="3" fontId="33" fillId="14" borderId="23" xfId="0" applyNumberFormat="1" applyFont="1" applyFill="1" applyBorder="1" applyAlignment="1">
      <alignment vertical="top"/>
    </xf>
    <xf numFmtId="0" fontId="31" fillId="15" borderId="0" xfId="0" applyFont="1" applyFill="1"/>
    <xf numFmtId="0" fontId="32" fillId="15" borderId="0" xfId="0" applyFont="1" applyFill="1" applyAlignment="1">
      <alignment horizontal="left" vertical="top"/>
    </xf>
    <xf numFmtId="166" fontId="32" fillId="0" borderId="24" xfId="0" applyNumberFormat="1" applyFont="1" applyBorder="1" applyAlignment="1">
      <alignment horizontal="right" vertical="top"/>
    </xf>
    <xf numFmtId="166" fontId="33" fillId="14" borderId="17" xfId="0" applyNumberFormat="1" applyFont="1" applyFill="1" applyBorder="1" applyAlignment="1">
      <alignment horizontal="right" vertical="top"/>
    </xf>
    <xf numFmtId="166" fontId="33" fillId="14" borderId="23" xfId="0" applyNumberFormat="1" applyFont="1" applyFill="1" applyBorder="1" applyAlignment="1">
      <alignment horizontal="right" vertical="top"/>
    </xf>
    <xf numFmtId="0" fontId="33" fillId="15" borderId="0" xfId="0" applyFont="1" applyFill="1" applyAlignment="1">
      <alignment horizontal="right"/>
    </xf>
    <xf numFmtId="166" fontId="33" fillId="15" borderId="0" xfId="0" applyNumberFormat="1" applyFont="1" applyFill="1" applyAlignment="1">
      <alignment vertical="top"/>
    </xf>
    <xf numFmtId="166" fontId="32" fillId="15" borderId="0" xfId="0" applyNumberFormat="1" applyFont="1" applyFill="1"/>
    <xf numFmtId="1" fontId="33" fillId="14" borderId="17" xfId="0" applyNumberFormat="1" applyFont="1" applyFill="1" applyBorder="1"/>
    <xf numFmtId="1" fontId="33" fillId="14" borderId="23" xfId="0" applyNumberFormat="1" applyFont="1" applyFill="1" applyBorder="1"/>
    <xf numFmtId="1" fontId="32" fillId="15" borderId="0" xfId="0" applyNumberFormat="1" applyFont="1" applyFill="1"/>
    <xf numFmtId="166" fontId="32" fillId="0" borderId="16" xfId="0" applyNumberFormat="1" applyFont="1" applyBorder="1" applyAlignment="1">
      <alignment vertical="top"/>
    </xf>
    <xf numFmtId="166" fontId="33" fillId="0" borderId="0" xfId="0" applyNumberFormat="1" applyFont="1" applyAlignment="1">
      <alignment vertical="top"/>
    </xf>
    <xf numFmtId="166" fontId="32" fillId="0" borderId="24" xfId="0" applyNumberFormat="1" applyFont="1" applyBorder="1" applyAlignment="1">
      <alignment vertical="top"/>
    </xf>
    <xf numFmtId="166" fontId="32" fillId="0" borderId="16" xfId="0" applyNumberFormat="1" applyFont="1" applyBorder="1"/>
  </cellXfs>
  <cellStyles count="67">
    <cellStyle name="20 % - Aksentti1" xfId="17" builtinId="30" customBuiltin="1"/>
    <cellStyle name="20 % - Aksentti1 2" xfId="57" xr:uid="{E397495F-CAED-4E25-8C90-43E1800E8335}"/>
    <cellStyle name="60 % - Aksentti6" xfId="32" builtinId="52" customBuiltin="1"/>
    <cellStyle name="Aksentti5" xfId="18" builtinId="45" customBuiltin="1"/>
    <cellStyle name="Aksentti6" xfId="19" builtinId="49" customBuiltin="1"/>
    <cellStyle name="Erotin 2" xfId="40" xr:uid="{A70FA800-99F4-4C7B-AECC-308557B72CBC}"/>
    <cellStyle name="Huomautus" xfId="14" builtinId="10" customBuiltin="1"/>
    <cellStyle name="Huono" xfId="7" builtinId="27" customBuiltin="1"/>
    <cellStyle name="Hyperlinkki 2" xfId="65" xr:uid="{9191AC80-B57A-4444-9127-AFD0412FD45E}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 customBuiltin="1"/>
    <cellStyle name="Normaali 2" xfId="35" xr:uid="{856784D8-2DFD-41E8-834D-5B8A4538BA8A}"/>
    <cellStyle name="Normaali 2 2" xfId="44" xr:uid="{42CE5B7E-C715-4BDA-9813-33C20DAB6F15}"/>
    <cellStyle name="Normaali 2 2 2" xfId="60" xr:uid="{72A64856-61A8-4AE6-88A5-908DD1050993}"/>
    <cellStyle name="Normaali 2 3" xfId="49" xr:uid="{E7F72AF2-1848-4E4E-9B00-4D0BAD9AF6B8}"/>
    <cellStyle name="Normaali 3" xfId="38" xr:uid="{8B0B0FB2-03EB-48AC-B33A-01C9FDD1E99D}"/>
    <cellStyle name="Normaali 3 2" xfId="47" xr:uid="{9D183D02-51A7-4C4F-8A13-AB0253489BC8}"/>
    <cellStyle name="Normaali 3 2 2" xfId="66" xr:uid="{522DBB95-1263-4481-9ED7-6CB206E69910}"/>
    <cellStyle name="Normaali 4" xfId="39" xr:uid="{79823D90-52E9-4F16-8F02-0C488AF375EC}"/>
    <cellStyle name="Normaali 4 2" xfId="64" xr:uid="{DE092EBF-4C43-45C6-9D4C-BDE5FA69B492}"/>
    <cellStyle name="Normaali 5" xfId="48" xr:uid="{2845CCA4-CFEB-44F4-A362-267D230F85F0}"/>
    <cellStyle name="Normaali 6" xfId="53" xr:uid="{D8CD0594-C6CC-4B02-BDF3-7A69B42D7916}"/>
    <cellStyle name="Otsikko" xfId="1" builtinId="15" customBuiltin="1"/>
    <cellStyle name="Otsikko 1" xfId="2" builtinId="16" customBuiltin="1"/>
    <cellStyle name="Otsikko 2" xfId="3" builtinId="17" customBuiltin="1"/>
    <cellStyle name="Otsikko 2 2" xfId="50" xr:uid="{091CC0EF-A7DE-4283-942A-C198543B93BB}"/>
    <cellStyle name="Otsikko 3" xfId="4" builtinId="18" customBuiltin="1"/>
    <cellStyle name="Otsikko 3 2" xfId="52" xr:uid="{9FCB8FC4-15D2-4995-809C-F536AB242D36}"/>
    <cellStyle name="Otsikko 4" xfId="5" builtinId="19" customBuiltin="1"/>
    <cellStyle name="Otsikko 5" xfId="41" xr:uid="{218F2FAA-DE5B-40F8-A4C3-DFCD901C0A43}"/>
    <cellStyle name="Pilkku" xfId="27" builtinId="3" customBuiltin="1"/>
    <cellStyle name="Pilkku [0]" xfId="28" builtinId="6" customBuiltin="1"/>
    <cellStyle name="Pilkku 2" xfId="45" xr:uid="{61811E1F-FB05-43FC-92AA-B1812B33BE26}"/>
    <cellStyle name="Pilkku 3" xfId="42" xr:uid="{213E65A6-60B8-44FB-B733-A65E441C2B29}"/>
    <cellStyle name="Pilkku 4" xfId="51" xr:uid="{0B0C88B9-BFEB-45FA-87BD-D61D44E9A7DE}"/>
    <cellStyle name="Prosenttia" xfId="31" builtinId="5" customBuiltin="1"/>
    <cellStyle name="Prosenttia 2" xfId="46" xr:uid="{73B2CD5E-0ACD-48C1-A42C-78AEE1510DBE}"/>
    <cellStyle name="Prosenttia 3" xfId="43" xr:uid="{BD1AF71D-ED95-4175-8C47-FC7267249CC4}"/>
    <cellStyle name="Selittävä teksti" xfId="15" builtinId="53" customBuiltin="1"/>
    <cellStyle name="Summa" xfId="16" builtinId="25" hidden="1" customBuiltin="1"/>
    <cellStyle name="Syöttö" xfId="9" builtinId="20" customBuiltin="1"/>
    <cellStyle name="Table Fill" xfId="25" xr:uid="{00000000-0005-0000-0000-00001C000000}"/>
    <cellStyle name="Table Heading" xfId="20" xr:uid="{00000000-0005-0000-0000-00001D000000}"/>
    <cellStyle name="Table Heading 2" xfId="26" xr:uid="{00000000-0005-0000-0000-00001E000000}"/>
    <cellStyle name="Table heading 3" xfId="21" xr:uid="{00000000-0005-0000-0000-00001F000000}"/>
    <cellStyle name="Table heading 4" xfId="33" xr:uid="{00000000-0005-0000-0000-000020000000}"/>
    <cellStyle name="Table Highlight" xfId="22" xr:uid="{00000000-0005-0000-0000-000021000000}"/>
    <cellStyle name="Table Section Break" xfId="24" xr:uid="{00000000-0005-0000-0000-000022000000}"/>
    <cellStyle name="Table Total" xfId="23" xr:uid="{00000000-0005-0000-0000-000023000000}"/>
    <cellStyle name="Table Total 2" xfId="34" xr:uid="{00000000-0005-0000-0000-000024000000}"/>
    <cellStyle name="Tarkistussolu" xfId="13" builtinId="23" customBuiltin="1"/>
    <cellStyle name="Tulostus" xfId="10" builtinId="21" customBuiltin="1"/>
    <cellStyle name="Valuutta" xfId="29" builtinId="4" customBuiltin="1"/>
    <cellStyle name="Valuutta [0]" xfId="30" builtinId="7" customBuiltin="1"/>
    <cellStyle name="Valuutta [0] 2" xfId="37" xr:uid="{10961F34-1132-4DF1-A256-7E4B5E6E7083}"/>
    <cellStyle name="Valuutta [0] 2 2" xfId="62" xr:uid="{6EAE074D-9D7B-4135-B668-E7739AE0B1D3}"/>
    <cellStyle name="Valuutta [0] 3" xfId="59" xr:uid="{5D3C2B9A-EE47-4809-BB49-09D3621CF86C}"/>
    <cellStyle name="Valuutta [0] 4" xfId="56" xr:uid="{2D15B3D0-FBCB-45C7-9AE4-ED122343A93A}"/>
    <cellStyle name="Valuutta 2" xfId="36" xr:uid="{505660A2-B6D2-45CD-932C-A98D5A739E9E}"/>
    <cellStyle name="Valuutta 2 2" xfId="61" xr:uid="{EC083096-4DF8-4698-B6A8-5DE77F04334A}"/>
    <cellStyle name="Valuutta 3" xfId="63" xr:uid="{577BC547-63F0-4390-9BBD-249F014BA302}"/>
    <cellStyle name="Valuutta 4" xfId="58" xr:uid="{96231C71-57BC-454E-9E99-C141CD29E1A7}"/>
    <cellStyle name="Valuutta 5" xfId="55" xr:uid="{B0498A51-60C9-4FB8-A55E-97649A0B799C}"/>
    <cellStyle name="Valuutta 6" xfId="54" xr:uid="{46133418-209F-4D68-9358-6FE0D34AA7C3}"/>
  </cellStyles>
  <dxfs count="50">
    <dxf>
      <font>
        <color rgb="FF9C0006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</dxf>
    <dxf>
      <fill>
        <patternFill patternType="solid">
          <fgColor rgb="FFD5DDF2"/>
          <bgColor rgb="FFD5DDF2"/>
        </patternFill>
      </fill>
    </dxf>
    <dxf>
      <fill>
        <patternFill patternType="solid">
          <fgColor rgb="FFD5DDF2"/>
          <bgColor rgb="FFD5DD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365ABD"/>
        </top>
      </border>
    </dxf>
    <dxf>
      <font>
        <b/>
        <color rgb="FFFFFFFF"/>
      </font>
      <fill>
        <patternFill patternType="solid">
          <fgColor rgb="FF365ABD"/>
          <bgColor rgb="FF365ABD"/>
        </patternFill>
      </fill>
    </dxf>
    <dxf>
      <font>
        <color rgb="FF000000"/>
      </font>
      <border>
        <left style="thin">
          <color rgb="FF829ADB"/>
        </left>
        <right style="thin">
          <color rgb="FF829ADB"/>
        </right>
        <top style="thin">
          <color rgb="FF829ADB"/>
        </top>
        <bottom style="thin">
          <color rgb="FF829ADB"/>
        </bottom>
        <horizontal style="thin">
          <color rgb="FF829ADB"/>
        </horizontal>
      </border>
    </dxf>
    <dxf>
      <fill>
        <patternFill patternType="solid">
          <fgColor rgb="FFD5DDF2"/>
          <bgColor rgb="FFD5DDF2"/>
        </patternFill>
      </fill>
    </dxf>
    <dxf>
      <fill>
        <patternFill patternType="solid">
          <fgColor rgb="FFD5DDF2"/>
          <bgColor rgb="FFD5DD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365ABD"/>
        </top>
      </border>
    </dxf>
    <dxf>
      <font>
        <b/>
        <color rgb="FFFFFFFF"/>
      </font>
      <fill>
        <patternFill patternType="solid">
          <fgColor rgb="FF365ABD"/>
          <bgColor rgb="FF365ABD"/>
        </patternFill>
      </fill>
    </dxf>
    <dxf>
      <font>
        <color rgb="FF000000"/>
      </font>
      <border>
        <left style="thin">
          <color rgb="FF829ADB"/>
        </left>
        <right style="thin">
          <color rgb="FF829ADB"/>
        </right>
        <top style="thin">
          <color rgb="FF829ADB"/>
        </top>
        <bottom style="thin">
          <color rgb="FF829ADB"/>
        </bottom>
        <horizontal style="thin">
          <color rgb="FF829ADB"/>
        </horizontal>
      </border>
    </dxf>
    <dxf>
      <fill>
        <patternFill patternType="solid">
          <fgColor rgb="FFD5DDF2"/>
          <bgColor rgb="FFD5DDF2"/>
        </patternFill>
      </fill>
    </dxf>
    <dxf>
      <fill>
        <patternFill patternType="solid">
          <fgColor rgb="FFD5DDF2"/>
          <bgColor rgb="FFD5DD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365ABD"/>
        </top>
      </border>
    </dxf>
    <dxf>
      <font>
        <b/>
        <color rgb="FFFFFFFF"/>
      </font>
      <fill>
        <patternFill patternType="solid">
          <fgColor rgb="FF365ABD"/>
          <bgColor rgb="FF365ABD"/>
        </patternFill>
      </fill>
    </dxf>
    <dxf>
      <font>
        <color rgb="FF000000"/>
      </font>
      <border>
        <left style="thin">
          <color rgb="FF829ADB"/>
        </left>
        <right style="thin">
          <color rgb="FF829ADB"/>
        </right>
        <top style="thin">
          <color rgb="FF829ADB"/>
        </top>
        <bottom style="thin">
          <color rgb="FF829ADB"/>
        </bottom>
        <horizontal style="thin">
          <color rgb="FF829ADB"/>
        </horizontal>
      </border>
    </dxf>
    <dxf>
      <fill>
        <patternFill patternType="solid">
          <fgColor rgb="FFD5DDF2"/>
          <bgColor rgb="FFD5DDF2"/>
        </patternFill>
      </fill>
    </dxf>
    <dxf>
      <fill>
        <patternFill patternType="solid">
          <fgColor rgb="FFD5DDF2"/>
          <bgColor rgb="FFD5DD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365ABD"/>
        </top>
      </border>
    </dxf>
    <dxf>
      <font>
        <b/>
        <color rgb="FFFFFFFF"/>
      </font>
      <fill>
        <patternFill patternType="solid">
          <fgColor rgb="FF365ABD"/>
          <bgColor rgb="FF365ABD"/>
        </patternFill>
      </fill>
    </dxf>
    <dxf>
      <font>
        <color rgb="FF000000"/>
      </font>
      <border>
        <left style="thin">
          <color rgb="FF829ADB"/>
        </left>
        <right style="thin">
          <color rgb="FF829ADB"/>
        </right>
        <top style="thin">
          <color rgb="FF829ADB"/>
        </top>
        <bottom style="thin">
          <color rgb="FF829ADB"/>
        </bottom>
        <horizontal style="thin">
          <color rgb="FF829ADB"/>
        </horizontal>
      </border>
    </dxf>
    <dxf>
      <border>
        <left style="thin">
          <color rgb="FF728CD1"/>
        </left>
      </border>
    </dxf>
    <dxf>
      <border>
        <left style="thin">
          <color rgb="FF728CD1"/>
        </left>
      </border>
    </dxf>
    <dxf>
      <border>
        <top style="thin">
          <color rgb="FF728CD1"/>
        </top>
      </border>
    </dxf>
    <dxf>
      <border>
        <top style="thin">
          <color rgb="FF728CD1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728CD1"/>
        </top>
      </border>
    </dxf>
    <dxf>
      <font>
        <b/>
        <color rgb="FFFFFFFF"/>
      </font>
      <fill>
        <patternFill patternType="solid">
          <fgColor rgb="FF728CD1"/>
          <bgColor rgb="FF728CD1"/>
        </patternFill>
      </fill>
    </dxf>
    <dxf>
      <font>
        <color rgb="FF000000"/>
      </font>
      <border>
        <left style="thin">
          <color rgb="FF728CD1"/>
        </left>
        <right style="thin">
          <color rgb="FF728CD1"/>
        </right>
        <top style="thin">
          <color rgb="FF728CD1"/>
        </top>
        <bottom style="thin">
          <color rgb="FF728CD1"/>
        </bottom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/>
        <color theme="1"/>
      </font>
      <fill>
        <patternFill patternType="none">
          <bgColor auto="1"/>
        </patternFill>
      </fill>
    </dxf>
    <dxf>
      <font>
        <b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6"/>
        </top>
        <bottom/>
        <vertical/>
        <horizontal/>
      </border>
    </dxf>
    <dxf>
      <font>
        <b/>
        <i val="0"/>
        <color theme="6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medium">
          <color theme="6"/>
        </bottom>
        <vertical/>
        <horizontal/>
      </border>
    </dxf>
    <dxf>
      <font>
        <color theme="1"/>
      </font>
      <fill>
        <patternFill patternType="none">
          <fgColor auto="1"/>
          <bgColor auto="1"/>
        </patternFill>
      </fill>
      <border diagonalUp="0" diagonalDown="0">
        <left/>
        <right/>
        <top/>
        <bottom/>
        <vertical style="hair">
          <color theme="0"/>
        </vertical>
        <horizontal style="thin">
          <color theme="6"/>
        </horizontal>
      </border>
    </dxf>
  </dxfs>
  <tableStyles count="6" defaultTableStyle="Kuntaliitto" defaultPivotStyle="PivotStyleLight16">
    <tableStyle name="Kuntaliitto" pivot="0" count="9" xr9:uid="{00000000-0011-0000-FFFF-FFFF00000000}">
      <tableStyleElement type="wholeTable" dxfId="49"/>
      <tableStyleElement type="headerRow" dxfId="48"/>
      <tableStyleElement type="totalRow" dxfId="47"/>
      <tableStyleElement type="firstColumn" dxfId="46"/>
      <tableStyleElement type="lastColumn" dxfId="45"/>
      <tableStyleElement type="firstRowStripe" dxfId="44"/>
      <tableStyleElement type="secondRowStripe" dxfId="43"/>
      <tableStyleElement type="firstColumnStripe" dxfId="42"/>
      <tableStyleElement type="secondColumnStripe" dxfId="41"/>
    </tableStyle>
    <tableStyle name="TableStyleLight13 2" pivot="0" count="9" xr9:uid="{5DD8EE3B-BCA0-4452-A019-2CBFA31A4FBE}">
      <tableStyleElement type="wholeTable" dxfId="40"/>
      <tableStyleElement type="headerRow" dxfId="39"/>
      <tableStyleElement type="totalRow" dxfId="38"/>
      <tableStyleElement type="firstColumn" dxfId="37"/>
      <tableStyleElement type="lastColumn" dxfId="36"/>
      <tableStyleElement type="firstRowStripe" dxfId="35"/>
      <tableStyleElement type="secondRowStripe" dxfId="34"/>
      <tableStyleElement type="firstColumnStripe" dxfId="33"/>
      <tableStyleElement type="secondColumnStripe" dxfId="32"/>
    </tableStyle>
    <tableStyle name="TableStyleMedium2 2" pivot="0" count="7" xr9:uid="{1C1F9C04-E619-4501-9509-B14A7D8D49F6}">
      <tableStyleElement type="wholeTable" dxfId="31"/>
      <tableStyleElement type="headerRow" dxfId="30"/>
      <tableStyleElement type="totalRow" dxfId="29"/>
      <tableStyleElement type="firstColumn" dxfId="28"/>
      <tableStyleElement type="lastColumn" dxfId="27"/>
      <tableStyleElement type="firstRowStripe" dxfId="26"/>
      <tableStyleElement type="firstColumnStripe" dxfId="25"/>
    </tableStyle>
    <tableStyle name="TableStyleMedium2 3" pivot="0" count="7" xr9:uid="{8F46EDF1-C1E0-4C90-A042-DECD1E1DEE18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  <tableStyle name="TableStyleMedium2 4" pivot="0" count="7" xr9:uid="{E9F60862-622D-4C61-BA85-E07D6600B1AA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TableStyleMedium2 5" pivot="0" count="7" xr9:uid="{A52F9130-B477-4222-B551-B1674DA52B7C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</tableStyles>
  <colors>
    <mruColors>
      <color rgb="FFCCD8DB"/>
      <color rgb="FFD9D9D9"/>
      <color rgb="FFF2F2F2"/>
      <color rgb="FFEF6079"/>
      <color rgb="FFE6F7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untaliitto">
  <a:themeElements>
    <a:clrScheme name="Pohjois-Savonliitto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538FCC"/>
      </a:accent1>
      <a:accent2>
        <a:srgbClr val="DCD6D4"/>
      </a:accent2>
      <a:accent3>
        <a:srgbClr val="F9DC06"/>
      </a:accent3>
      <a:accent4>
        <a:srgbClr val="C4BDBC"/>
      </a:accent4>
      <a:accent5>
        <a:srgbClr val="000000"/>
      </a:accent5>
      <a:accent6>
        <a:srgbClr val="003399"/>
      </a:accent6>
      <a:hlink>
        <a:srgbClr val="0000FF"/>
      </a:hlink>
      <a:folHlink>
        <a:srgbClr val="800080"/>
      </a:folHlink>
    </a:clrScheme>
    <a:fontScheme name="Kuntaliitto 2020">
      <a:majorFont>
        <a:latin typeface="Work Sans ExtraBold"/>
        <a:ea typeface=""/>
        <a:cs typeface=""/>
      </a:majorFont>
      <a:minorFont>
        <a:latin typeface="Work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9050">
          <a:solidFill>
            <a:schemeClr val="accent3"/>
          </a:solidFill>
          <a:headEnd type="none" w="med" len="med"/>
          <a:tailEnd type="none" w="med" len="me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kuntaliitto" id="{83420136-60C6-47BA-A243-B2DA9E88A498}" vid="{61E78A92-B961-430C-A106-E58B00BEBC2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6B68A-C397-4289-AE13-5FFD99F138ED}">
  <sheetPr>
    <pageSetUpPr fitToPage="1"/>
  </sheetPr>
  <dimension ref="A1:S51"/>
  <sheetViews>
    <sheetView tabSelected="1" zoomScaleNormal="100" workbookViewId="0">
      <selection activeCell="A3" sqref="A3"/>
    </sheetView>
  </sheetViews>
  <sheetFormatPr defaultColWidth="9.1796875" defaultRowHeight="14.5" x14ac:dyDescent="0.35"/>
  <cols>
    <col min="1" max="1" width="18" style="6" bestFit="1" customWidth="1"/>
    <col min="2" max="2" width="10.81640625" style="2" customWidth="1"/>
    <col min="3" max="3" width="19.1796875" style="2" customWidth="1"/>
    <col min="4" max="4" width="12.81640625" style="3" bestFit="1" customWidth="1"/>
    <col min="5" max="5" width="15.453125" style="4" customWidth="1"/>
    <col min="6" max="6" width="14.81640625" style="33" customWidth="1"/>
    <col min="7" max="7" width="15.6328125" style="33" bestFit="1" customWidth="1"/>
    <col min="8" max="8" width="14.36328125" style="3" bestFit="1" customWidth="1"/>
    <col min="9" max="9" width="15.6328125" style="3" bestFit="1" customWidth="1"/>
    <col min="10" max="10" width="14.81640625" style="3" customWidth="1"/>
    <col min="11" max="11" width="14.26953125" style="3" bestFit="1" customWidth="1"/>
    <col min="12" max="12" width="12.36328125" style="3" bestFit="1" customWidth="1"/>
    <col min="13" max="13" width="14.81640625" style="3" customWidth="1"/>
    <col min="14" max="14" width="14.453125" style="3" customWidth="1"/>
    <col min="15" max="15" width="14.36328125" style="3" bestFit="1" customWidth="1"/>
    <col min="16" max="16" width="16.453125" style="6" customWidth="1"/>
    <col min="17" max="17" width="8.81640625" style="3" customWidth="1"/>
    <col min="18" max="18" width="9" style="6" customWidth="1"/>
    <col min="19" max="19" width="5.26953125" style="7" customWidth="1"/>
    <col min="20" max="20" width="6.7265625" style="3" bestFit="1" customWidth="1"/>
    <col min="21" max="21" width="18" style="3" bestFit="1" customWidth="1"/>
    <col min="22" max="22" width="15.453125" style="3" customWidth="1"/>
    <col min="23" max="23" width="15.26953125" style="3" bestFit="1" customWidth="1"/>
    <col min="24" max="24" width="16.26953125" style="3" bestFit="1" customWidth="1"/>
    <col min="25" max="25" width="15.26953125" style="3" bestFit="1" customWidth="1"/>
    <col min="26" max="27" width="15" style="3" bestFit="1" customWidth="1"/>
    <col min="28" max="28" width="15.453125" style="3" customWidth="1"/>
    <col min="29" max="29" width="14.26953125" style="3" bestFit="1" customWidth="1"/>
    <col min="30" max="30" width="11.81640625" style="3" bestFit="1" customWidth="1"/>
    <col min="31" max="31" width="14.81640625" style="3" bestFit="1" customWidth="1"/>
    <col min="32" max="32" width="14.26953125" style="3" bestFit="1" customWidth="1"/>
    <col min="33" max="33" width="13.7265625" style="3" bestFit="1" customWidth="1"/>
    <col min="34" max="34" width="11" style="3" customWidth="1"/>
    <col min="35" max="35" width="7.26953125" style="3" customWidth="1"/>
    <col min="36" max="16384" width="9.1796875" style="3"/>
  </cols>
  <sheetData>
    <row r="1" spans="1:19" s="3" customFormat="1" ht="18.5" x14ac:dyDescent="0.45">
      <c r="A1" s="1" t="s">
        <v>27</v>
      </c>
      <c r="B1" s="2"/>
      <c r="C1" s="2"/>
      <c r="E1" s="4"/>
      <c r="F1" s="5"/>
      <c r="G1" s="5"/>
      <c r="P1" s="6"/>
      <c r="R1" s="6"/>
      <c r="S1" s="7"/>
    </row>
    <row r="2" spans="1:19" s="3" customFormat="1" x14ac:dyDescent="0.35">
      <c r="A2" s="3" t="s">
        <v>46</v>
      </c>
      <c r="B2" s="2"/>
      <c r="C2" s="2"/>
      <c r="E2" s="4"/>
      <c r="F2" s="5"/>
      <c r="G2" s="5"/>
      <c r="P2" s="6"/>
      <c r="R2" s="6"/>
      <c r="S2" s="7"/>
    </row>
    <row r="3" spans="1:19" s="3" customFormat="1" x14ac:dyDescent="0.35">
      <c r="B3" s="2"/>
      <c r="C3" s="2"/>
      <c r="E3" s="4"/>
      <c r="F3" s="5"/>
      <c r="G3" s="5"/>
      <c r="P3" s="6"/>
      <c r="R3" s="6"/>
      <c r="S3" s="7"/>
    </row>
    <row r="4" spans="1:19" s="12" customFormat="1" ht="87" x14ac:dyDescent="0.45">
      <c r="A4" s="8" t="s">
        <v>0</v>
      </c>
      <c r="B4" s="9" t="s">
        <v>28</v>
      </c>
      <c r="C4" s="10" t="s">
        <v>44</v>
      </c>
      <c r="D4" s="8" t="s">
        <v>37</v>
      </c>
      <c r="E4" s="10" t="s">
        <v>38</v>
      </c>
      <c r="F4" s="10" t="s">
        <v>39</v>
      </c>
      <c r="G4" s="10" t="s">
        <v>6</v>
      </c>
      <c r="H4" s="10" t="s">
        <v>40</v>
      </c>
      <c r="I4" s="10" t="s">
        <v>36</v>
      </c>
      <c r="J4" s="10" t="s">
        <v>42</v>
      </c>
      <c r="K4" s="8" t="s">
        <v>31</v>
      </c>
      <c r="L4" s="8" t="s">
        <v>48</v>
      </c>
      <c r="M4" s="8" t="s">
        <v>45</v>
      </c>
      <c r="N4" s="8" t="s">
        <v>30</v>
      </c>
      <c r="O4" s="8" t="s">
        <v>32</v>
      </c>
      <c r="P4" s="8" t="s">
        <v>29</v>
      </c>
      <c r="Q4" s="8" t="s">
        <v>4</v>
      </c>
      <c r="R4" s="8" t="s">
        <v>5</v>
      </c>
      <c r="S4" s="11"/>
    </row>
    <row r="5" spans="1:19" s="19" customFormat="1" x14ac:dyDescent="0.3">
      <c r="A5" s="13" t="s">
        <v>26</v>
      </c>
      <c r="B5" s="14">
        <v>5573310</v>
      </c>
      <c r="C5" s="14">
        <v>1698093032.2178426</v>
      </c>
      <c r="D5" s="14">
        <v>822910434.20784485</v>
      </c>
      <c r="E5" s="14">
        <v>2521003466.4256873</v>
      </c>
      <c r="F5" s="14">
        <v>798434366.16503787</v>
      </c>
      <c r="G5" s="14">
        <v>3319437832.5907226</v>
      </c>
      <c r="H5" s="14">
        <v>540500000.00000143</v>
      </c>
      <c r="I5" s="15">
        <v>3859937832.5907254</v>
      </c>
      <c r="J5" s="15">
        <v>55863299</v>
      </c>
      <c r="K5" s="16">
        <v>3915801131.5907254</v>
      </c>
      <c r="L5" s="15">
        <v>-222725867.36918244</v>
      </c>
      <c r="M5" s="15">
        <v>3693075264.2215424</v>
      </c>
      <c r="N5" s="16">
        <v>702.59883831883121</v>
      </c>
      <c r="O5" s="15">
        <v>662.6358957641944</v>
      </c>
      <c r="P5" s="14">
        <f>(K5-I31)</f>
        <v>544365983.86641932</v>
      </c>
      <c r="Q5" s="17">
        <f>((K5-I31)/I31)</f>
        <v>0.16146417178864092</v>
      </c>
      <c r="R5" s="18">
        <f>(N5-L31)</f>
        <v>93.333903048840966</v>
      </c>
      <c r="S5" s="7"/>
    </row>
    <row r="6" spans="1:19" s="3" customFormat="1" x14ac:dyDescent="0.35">
      <c r="A6" s="20" t="s">
        <v>7</v>
      </c>
      <c r="B6" s="21">
        <v>20618</v>
      </c>
      <c r="C6" s="14">
        <v>11051411.968745206</v>
      </c>
      <c r="D6" s="22">
        <v>3007003.745757727</v>
      </c>
      <c r="E6" s="21">
        <v>14058415.714502933</v>
      </c>
      <c r="F6" s="21">
        <v>7441011.8054683115</v>
      </c>
      <c r="G6" s="22">
        <v>21499427.519971244</v>
      </c>
      <c r="H6" s="21">
        <v>2421986.5862353342</v>
      </c>
      <c r="I6" s="15">
        <v>23921414.106206577</v>
      </c>
      <c r="J6" s="22">
        <v>-1342274</v>
      </c>
      <c r="K6" s="16">
        <v>22579140.106206577</v>
      </c>
      <c r="L6" s="15">
        <v>-35821.723979999893</v>
      </c>
      <c r="M6" s="15">
        <v>22543318.382226579</v>
      </c>
      <c r="N6" s="16">
        <v>1095.1178633333291</v>
      </c>
      <c r="O6" s="15">
        <v>1093.3804628104849</v>
      </c>
      <c r="P6" s="14">
        <f t="shared" ref="P6:P25" si="0">(K6-I32)</f>
        <v>1081506.7101713493</v>
      </c>
      <c r="Q6" s="17">
        <f t="shared" ref="Q6:Q25" si="1">((K6-I32)/I32)</f>
        <v>5.0308175334816616E-2</v>
      </c>
      <c r="R6" s="18">
        <f t="shared" ref="R6:R25" si="2">(N6-L32)</f>
        <v>61.62748325375469</v>
      </c>
      <c r="S6" s="7"/>
    </row>
    <row r="7" spans="1:19" s="3" customFormat="1" x14ac:dyDescent="0.35">
      <c r="A7" s="20" t="s">
        <v>8</v>
      </c>
      <c r="B7" s="21">
        <v>4590</v>
      </c>
      <c r="C7" s="14">
        <v>460740.09723079496</v>
      </c>
      <c r="D7" s="22">
        <v>701640.0703181451</v>
      </c>
      <c r="E7" s="21">
        <v>1162380.1675489401</v>
      </c>
      <c r="F7" s="21">
        <v>1446741.5404305873</v>
      </c>
      <c r="G7" s="22">
        <v>2609121.7079795273</v>
      </c>
      <c r="H7" s="21">
        <v>650124.24367650505</v>
      </c>
      <c r="I7" s="15">
        <v>3259245.9516560324</v>
      </c>
      <c r="J7" s="22">
        <v>-64659</v>
      </c>
      <c r="K7" s="16">
        <v>3194586.9516560324</v>
      </c>
      <c r="L7" s="15">
        <v>-20002.823999999993</v>
      </c>
      <c r="M7" s="15">
        <v>3174584.1276560323</v>
      </c>
      <c r="N7" s="16">
        <v>695.98844262658656</v>
      </c>
      <c r="O7" s="15">
        <v>691.63052890109634</v>
      </c>
      <c r="P7" s="14">
        <f t="shared" si="0"/>
        <v>712721.48886137782</v>
      </c>
      <c r="Q7" s="17">
        <f t="shared" si="1"/>
        <v>0.28717168579268282</v>
      </c>
      <c r="R7" s="18">
        <f t="shared" si="2"/>
        <v>149.32204112996658</v>
      </c>
      <c r="S7" s="7"/>
    </row>
    <row r="8" spans="1:19" s="3" customFormat="1" x14ac:dyDescent="0.35">
      <c r="A8" s="20" t="s">
        <v>9</v>
      </c>
      <c r="B8" s="21">
        <v>2628</v>
      </c>
      <c r="C8" s="14">
        <v>-1714791.8370224903</v>
      </c>
      <c r="D8" s="22">
        <v>306249.41515165404</v>
      </c>
      <c r="E8" s="21">
        <v>-1408542.4218708363</v>
      </c>
      <c r="F8" s="21">
        <v>1166004.2334807597</v>
      </c>
      <c r="G8" s="22">
        <v>-242538.18839007663</v>
      </c>
      <c r="H8" s="21">
        <v>438113.05149201787</v>
      </c>
      <c r="I8" s="15">
        <v>195574.86310194124</v>
      </c>
      <c r="J8" s="22">
        <v>-603733</v>
      </c>
      <c r="K8" s="16">
        <v>-408158.13689805876</v>
      </c>
      <c r="L8" s="15">
        <v>-883041.33450000011</v>
      </c>
      <c r="M8" s="15">
        <v>-1291199.4713980588</v>
      </c>
      <c r="N8" s="16">
        <v>-155.31131541022023</v>
      </c>
      <c r="O8" s="15">
        <v>-491.32399977095082</v>
      </c>
      <c r="P8" s="14">
        <f t="shared" si="0"/>
        <v>126709.53381471854</v>
      </c>
      <c r="Q8" s="17">
        <f t="shared" si="1"/>
        <v>-0.2368988457385402</v>
      </c>
      <c r="R8" s="18">
        <f t="shared" si="2"/>
        <v>43.598193966045045</v>
      </c>
      <c r="S8" s="7"/>
    </row>
    <row r="9" spans="1:19" s="3" customFormat="1" x14ac:dyDescent="0.35">
      <c r="A9" s="20" t="s">
        <v>10</v>
      </c>
      <c r="B9" s="21">
        <v>2035</v>
      </c>
      <c r="C9" s="14">
        <v>587571.50757760322</v>
      </c>
      <c r="D9" s="22">
        <v>190687.49437450193</v>
      </c>
      <c r="E9" s="21">
        <v>778259.00195210509</v>
      </c>
      <c r="F9" s="21">
        <v>131727.38463537244</v>
      </c>
      <c r="G9" s="22">
        <v>909986.38658747752</v>
      </c>
      <c r="H9" s="21">
        <v>347991.83532462653</v>
      </c>
      <c r="I9" s="15">
        <v>1257978.2219121042</v>
      </c>
      <c r="J9" s="22">
        <v>-400403</v>
      </c>
      <c r="K9" s="16">
        <v>857575.22191210417</v>
      </c>
      <c r="L9" s="15">
        <v>76677.491999999998</v>
      </c>
      <c r="M9" s="15">
        <v>934252.71391210414</v>
      </c>
      <c r="N9" s="16">
        <v>421.41288546049344</v>
      </c>
      <c r="O9" s="15">
        <v>459.0922427086507</v>
      </c>
      <c r="P9" s="14">
        <f t="shared" si="0"/>
        <v>-412988.88928194228</v>
      </c>
      <c r="Q9" s="17">
        <f t="shared" si="1"/>
        <v>-0.32504372321190861</v>
      </c>
      <c r="R9" s="18">
        <f t="shared" si="2"/>
        <v>-204.78923932710956</v>
      </c>
      <c r="S9" s="7"/>
    </row>
    <row r="10" spans="1:19" s="3" customFormat="1" x14ac:dyDescent="0.35">
      <c r="A10" s="20" t="s">
        <v>11</v>
      </c>
      <c r="B10" s="21">
        <v>7475</v>
      </c>
      <c r="C10" s="14">
        <v>2978093.1390938228</v>
      </c>
      <c r="D10" s="22">
        <v>1008644.8592698248</v>
      </c>
      <c r="E10" s="21">
        <v>3986737.9983636476</v>
      </c>
      <c r="F10" s="21">
        <v>4705749.2753765136</v>
      </c>
      <c r="G10" s="22">
        <v>8692487.2737401612</v>
      </c>
      <c r="H10" s="21">
        <v>1265025.885626582</v>
      </c>
      <c r="I10" s="15">
        <v>9957513.1593667436</v>
      </c>
      <c r="J10" s="22">
        <v>-383860</v>
      </c>
      <c r="K10" s="16">
        <v>9573653.1593667436</v>
      </c>
      <c r="L10" s="15">
        <v>228282.22889999999</v>
      </c>
      <c r="M10" s="15">
        <v>9801935.3882667441</v>
      </c>
      <c r="N10" s="16">
        <v>1280.7562755005677</v>
      </c>
      <c r="O10" s="15">
        <v>1311.2957041159523</v>
      </c>
      <c r="P10" s="14">
        <f t="shared" si="0"/>
        <v>346383.18039548211</v>
      </c>
      <c r="Q10" s="17">
        <f t="shared" si="1"/>
        <v>3.7539075066068461E-2</v>
      </c>
      <c r="R10" s="18">
        <f t="shared" si="2"/>
        <v>66.162359616499998</v>
      </c>
      <c r="S10" s="7"/>
    </row>
    <row r="11" spans="1:19" s="3" customFormat="1" x14ac:dyDescent="0.35">
      <c r="A11" s="20" t="s">
        <v>12</v>
      </c>
      <c r="B11" s="21">
        <v>124021</v>
      </c>
      <c r="C11" s="14">
        <v>-8836390.2434859239</v>
      </c>
      <c r="D11" s="22">
        <v>14885722.597635876</v>
      </c>
      <c r="E11" s="21">
        <v>6049332.3541499525</v>
      </c>
      <c r="F11" s="21">
        <v>24539147.561785564</v>
      </c>
      <c r="G11" s="22">
        <v>30588479.915935516</v>
      </c>
      <c r="H11" s="21">
        <v>11527733.706468742</v>
      </c>
      <c r="I11" s="15">
        <v>42116213.622404262</v>
      </c>
      <c r="J11" s="22">
        <v>-250919</v>
      </c>
      <c r="K11" s="16">
        <v>41865294.622404262</v>
      </c>
      <c r="L11" s="15">
        <v>-3013197.4867514959</v>
      </c>
      <c r="M11" s="15">
        <v>38852097.135652766</v>
      </c>
      <c r="N11" s="16">
        <v>337.56617526390096</v>
      </c>
      <c r="O11" s="15">
        <v>313.27031015435102</v>
      </c>
      <c r="P11" s="14">
        <f t="shared" si="0"/>
        <v>8266282.3983774483</v>
      </c>
      <c r="Q11" s="17">
        <f t="shared" si="1"/>
        <v>0.24602754221644024</v>
      </c>
      <c r="R11" s="18">
        <f t="shared" si="2"/>
        <v>63.498829194543475</v>
      </c>
      <c r="S11" s="7"/>
    </row>
    <row r="12" spans="1:19" s="3" customFormat="1" x14ac:dyDescent="0.35">
      <c r="A12" s="20" t="s">
        <v>13</v>
      </c>
      <c r="B12" s="21">
        <v>8975</v>
      </c>
      <c r="C12" s="14">
        <v>-1565707.4467292028</v>
      </c>
      <c r="D12" s="22">
        <v>1308678.2338679237</v>
      </c>
      <c r="E12" s="21">
        <v>-257029.21286127903</v>
      </c>
      <c r="F12" s="21">
        <v>5055520.8829506403</v>
      </c>
      <c r="G12" s="22">
        <v>4798491.6700893613</v>
      </c>
      <c r="H12" s="21">
        <v>1217471.2250580899</v>
      </c>
      <c r="I12" s="15">
        <v>6015962.8951474512</v>
      </c>
      <c r="J12" s="22">
        <v>-237129</v>
      </c>
      <c r="K12" s="16">
        <v>5778833.8951474512</v>
      </c>
      <c r="L12" s="15">
        <v>437470.09539000003</v>
      </c>
      <c r="M12" s="15">
        <v>6216303.9905374516</v>
      </c>
      <c r="N12" s="16">
        <v>643.88121394400571</v>
      </c>
      <c r="O12" s="15">
        <v>692.62440005988321</v>
      </c>
      <c r="P12" s="14">
        <f t="shared" si="0"/>
        <v>816503.244642579</v>
      </c>
      <c r="Q12" s="17">
        <f t="shared" si="1"/>
        <v>0.16454027394557177</v>
      </c>
      <c r="R12" s="18">
        <f t="shared" si="2"/>
        <v>98.510222570791939</v>
      </c>
      <c r="S12" s="7"/>
    </row>
    <row r="13" spans="1:19" s="3" customFormat="1" x14ac:dyDescent="0.35">
      <c r="A13" s="20" t="s">
        <v>14</v>
      </c>
      <c r="B13" s="21">
        <v>9049</v>
      </c>
      <c r="C13" s="14">
        <v>1313362.0590770913</v>
      </c>
      <c r="D13" s="22">
        <v>1069852.5923772443</v>
      </c>
      <c r="E13" s="21">
        <v>2383214.6514543355</v>
      </c>
      <c r="F13" s="21">
        <v>2709563.4440240022</v>
      </c>
      <c r="G13" s="22">
        <v>5092778.0954783373</v>
      </c>
      <c r="H13" s="21">
        <v>1105307.0195739814</v>
      </c>
      <c r="I13" s="15">
        <v>6198085.1150523182</v>
      </c>
      <c r="J13" s="22">
        <v>-1076244</v>
      </c>
      <c r="K13" s="16">
        <v>5121841.1150523182</v>
      </c>
      <c r="L13" s="15">
        <v>-92504.726489999972</v>
      </c>
      <c r="M13" s="15">
        <v>5029336.3885623179</v>
      </c>
      <c r="N13" s="16">
        <v>566.01183722536393</v>
      </c>
      <c r="O13" s="15">
        <v>555.78919091195905</v>
      </c>
      <c r="P13" s="14">
        <f t="shared" si="0"/>
        <v>434409.87313925102</v>
      </c>
      <c r="Q13" s="17">
        <f t="shared" si="1"/>
        <v>9.2675465669754903E-2</v>
      </c>
      <c r="R13" s="18">
        <f t="shared" si="2"/>
        <v>55.231490498430617</v>
      </c>
      <c r="S13" s="7"/>
    </row>
    <row r="14" spans="1:19" s="3" customFormat="1" x14ac:dyDescent="0.35">
      <c r="A14" s="20" t="s">
        <v>15</v>
      </c>
      <c r="B14" s="21">
        <v>4073</v>
      </c>
      <c r="C14" s="14">
        <v>1973236.1606607221</v>
      </c>
      <c r="D14" s="22">
        <v>420337.16133776982</v>
      </c>
      <c r="E14" s="21">
        <v>2393573.3219984919</v>
      </c>
      <c r="F14" s="21">
        <v>2443809.6108316365</v>
      </c>
      <c r="G14" s="22">
        <v>4837382.9328301288</v>
      </c>
      <c r="H14" s="21">
        <v>725734.47497647989</v>
      </c>
      <c r="I14" s="15">
        <v>5563117.4078066088</v>
      </c>
      <c r="J14" s="22">
        <v>24246</v>
      </c>
      <c r="K14" s="16">
        <v>5587363.4078066088</v>
      </c>
      <c r="L14" s="15">
        <v>82478.310959999973</v>
      </c>
      <c r="M14" s="15">
        <v>5669841.7187666092</v>
      </c>
      <c r="N14" s="16">
        <v>1371.8054033406847</v>
      </c>
      <c r="O14" s="15">
        <v>1392.0554183075396</v>
      </c>
      <c r="P14" s="14">
        <f t="shared" si="0"/>
        <v>-21677.013586476445</v>
      </c>
      <c r="Q14" s="17">
        <f t="shared" si="1"/>
        <v>-3.8646563329797949E-3</v>
      </c>
      <c r="R14" s="18">
        <f t="shared" si="2"/>
        <v>16.964721844770338</v>
      </c>
      <c r="S14" s="7"/>
    </row>
    <row r="15" spans="1:19" s="3" customFormat="1" x14ac:dyDescent="0.35">
      <c r="A15" s="20" t="s">
        <v>16</v>
      </c>
      <c r="B15" s="21">
        <v>2933</v>
      </c>
      <c r="C15" s="14">
        <v>-200663.8571554161</v>
      </c>
      <c r="D15" s="22">
        <v>332063.83473712724</v>
      </c>
      <c r="E15" s="21">
        <v>131399.97758171114</v>
      </c>
      <c r="F15" s="21">
        <v>1519612.1648755132</v>
      </c>
      <c r="G15" s="22">
        <v>1651012.1424572244</v>
      </c>
      <c r="H15" s="21">
        <v>457060.6271282587</v>
      </c>
      <c r="I15" s="15">
        <v>2108072.7695854832</v>
      </c>
      <c r="J15" s="22">
        <v>592015</v>
      </c>
      <c r="K15" s="16">
        <v>2700087.7695854832</v>
      </c>
      <c r="L15" s="15">
        <v>20469.556559999997</v>
      </c>
      <c r="M15" s="15">
        <v>2720557.3261454832</v>
      </c>
      <c r="N15" s="16">
        <v>920.58907929951692</v>
      </c>
      <c r="O15" s="15">
        <v>927.56813029167517</v>
      </c>
      <c r="P15" s="14">
        <f t="shared" si="0"/>
        <v>312512.57578032976</v>
      </c>
      <c r="Q15" s="17">
        <f t="shared" si="1"/>
        <v>0.13089119730812276</v>
      </c>
      <c r="R15" s="18">
        <f t="shared" si="2"/>
        <v>115.06438503327081</v>
      </c>
      <c r="S15" s="7"/>
    </row>
    <row r="16" spans="1:19" s="3" customFormat="1" x14ac:dyDescent="0.35">
      <c r="A16" s="20" t="s">
        <v>17</v>
      </c>
      <c r="B16" s="21">
        <v>1424</v>
      </c>
      <c r="C16" s="14">
        <v>857239.10091956705</v>
      </c>
      <c r="D16" s="22">
        <v>221533.18056132414</v>
      </c>
      <c r="E16" s="21">
        <v>1078772.2814808912</v>
      </c>
      <c r="F16" s="21">
        <v>377114.10649783688</v>
      </c>
      <c r="G16" s="22">
        <v>1455886.3879787279</v>
      </c>
      <c r="H16" s="21">
        <v>291091.95755235781</v>
      </c>
      <c r="I16" s="15">
        <v>1746978.3455310857</v>
      </c>
      <c r="J16" s="22">
        <v>142281</v>
      </c>
      <c r="K16" s="16">
        <v>1889259.3455310857</v>
      </c>
      <c r="L16" s="15">
        <v>171607.56089999998</v>
      </c>
      <c r="M16" s="15">
        <v>2060866.9064310857</v>
      </c>
      <c r="N16" s="16">
        <v>1326.7270684909311</v>
      </c>
      <c r="O16" s="15">
        <v>1447.2379960892456</v>
      </c>
      <c r="P16" s="14">
        <f t="shared" si="0"/>
        <v>368623.51470085233</v>
      </c>
      <c r="Q16" s="17">
        <f t="shared" si="1"/>
        <v>0.24241406602894006</v>
      </c>
      <c r="R16" s="18">
        <f t="shared" si="2"/>
        <v>297.18351342645337</v>
      </c>
      <c r="S16" s="7"/>
    </row>
    <row r="17" spans="1:19" s="3" customFormat="1" x14ac:dyDescent="0.35">
      <c r="A17" s="20" t="s">
        <v>18</v>
      </c>
      <c r="B17" s="21">
        <v>21290</v>
      </c>
      <c r="C17" s="14">
        <v>5633798.9039894743</v>
      </c>
      <c r="D17" s="22">
        <v>2027962.2006312988</v>
      </c>
      <c r="E17" s="21">
        <v>7661761.1046207733</v>
      </c>
      <c r="F17" s="21">
        <v>3520102.6161964391</v>
      </c>
      <c r="G17" s="22">
        <v>11181863.720817212</v>
      </c>
      <c r="H17" s="21">
        <v>1393045.3994308545</v>
      </c>
      <c r="I17" s="15">
        <v>12574909.120248066</v>
      </c>
      <c r="J17" s="22">
        <v>-1857249</v>
      </c>
      <c r="K17" s="16">
        <v>10717660.120248066</v>
      </c>
      <c r="L17" s="15">
        <v>347393.62838850007</v>
      </c>
      <c r="M17" s="15">
        <v>11065053.748636566</v>
      </c>
      <c r="N17" s="16">
        <v>503.41287554006885</v>
      </c>
      <c r="O17" s="15">
        <v>519.73009622529662</v>
      </c>
      <c r="P17" s="14">
        <f t="shared" si="0"/>
        <v>-904851.67852753215</v>
      </c>
      <c r="Q17" s="17">
        <f t="shared" si="1"/>
        <v>-7.785336717170345E-2</v>
      </c>
      <c r="R17" s="18">
        <f t="shared" si="2"/>
        <v>-43.992540754938659</v>
      </c>
      <c r="S17" s="7"/>
    </row>
    <row r="18" spans="1:19" s="3" customFormat="1" x14ac:dyDescent="0.35">
      <c r="A18" s="20" t="s">
        <v>19</v>
      </c>
      <c r="B18" s="21">
        <v>3637</v>
      </c>
      <c r="C18" s="14">
        <v>2470026.4174558739</v>
      </c>
      <c r="D18" s="22">
        <v>532351.06350452965</v>
      </c>
      <c r="E18" s="21">
        <v>3002377.4809604036</v>
      </c>
      <c r="F18" s="21">
        <v>1458682.2253882263</v>
      </c>
      <c r="G18" s="22">
        <v>4461059.7063486297</v>
      </c>
      <c r="H18" s="21">
        <v>669016.21934147505</v>
      </c>
      <c r="I18" s="15">
        <v>5130075.9256901052</v>
      </c>
      <c r="J18" s="22">
        <v>-45285</v>
      </c>
      <c r="K18" s="16">
        <v>5084790.9256901052</v>
      </c>
      <c r="L18" s="15">
        <v>22553.184059999985</v>
      </c>
      <c r="M18" s="15">
        <v>5107344.1097501051</v>
      </c>
      <c r="N18" s="16">
        <v>1398.0728418174608</v>
      </c>
      <c r="O18" s="15">
        <v>1404.2738822518847</v>
      </c>
      <c r="P18" s="14">
        <f t="shared" si="0"/>
        <v>440520.42620941438</v>
      </c>
      <c r="Q18" s="17">
        <f t="shared" si="1"/>
        <v>9.4852448034340842E-2</v>
      </c>
      <c r="R18" s="18">
        <f t="shared" si="2"/>
        <v>133.29329402860162</v>
      </c>
      <c r="S18" s="7"/>
    </row>
    <row r="19" spans="1:19" s="3" customFormat="1" x14ac:dyDescent="0.35">
      <c r="A19" s="20" t="s">
        <v>20</v>
      </c>
      <c r="B19" s="21">
        <v>6708</v>
      </c>
      <c r="C19" s="14">
        <v>1176835.7043100859</v>
      </c>
      <c r="D19" s="22">
        <v>868519.94400473684</v>
      </c>
      <c r="E19" s="21">
        <v>2045355.6483148227</v>
      </c>
      <c r="F19" s="21">
        <v>2328959.2164858114</v>
      </c>
      <c r="G19" s="22">
        <v>4374314.8648006339</v>
      </c>
      <c r="H19" s="21">
        <v>901859.00058563822</v>
      </c>
      <c r="I19" s="15">
        <v>5276173.8653862718</v>
      </c>
      <c r="J19" s="22">
        <v>165880</v>
      </c>
      <c r="K19" s="16">
        <v>5442053.8653862718</v>
      </c>
      <c r="L19" s="15">
        <v>202678.61418000009</v>
      </c>
      <c r="M19" s="15">
        <v>5644732.4795662723</v>
      </c>
      <c r="N19" s="16">
        <v>811.27815524541916</v>
      </c>
      <c r="O19" s="15">
        <v>841.49261770516875</v>
      </c>
      <c r="P19" s="14">
        <f t="shared" si="0"/>
        <v>-381514.11195999011</v>
      </c>
      <c r="Q19" s="17">
        <f t="shared" si="1"/>
        <v>-6.5512090430485892E-2</v>
      </c>
      <c r="R19" s="18">
        <f t="shared" si="2"/>
        <v>-49.814256013824092</v>
      </c>
      <c r="S19" s="7"/>
    </row>
    <row r="20" spans="1:19" s="3" customFormat="1" x14ac:dyDescent="0.35">
      <c r="A20" s="20" t="s">
        <v>21</v>
      </c>
      <c r="B20" s="21">
        <v>1412</v>
      </c>
      <c r="C20" s="14">
        <v>-43732.459270330539</v>
      </c>
      <c r="D20" s="22">
        <v>172225.15070861395</v>
      </c>
      <c r="E20" s="21">
        <v>128492.69143828341</v>
      </c>
      <c r="F20" s="21">
        <v>803203.90858755284</v>
      </c>
      <c r="G20" s="22">
        <v>931696.60002583626</v>
      </c>
      <c r="H20" s="21">
        <v>261632.09509833629</v>
      </c>
      <c r="I20" s="15">
        <v>1193328.6951241726</v>
      </c>
      <c r="J20" s="22">
        <v>-357782</v>
      </c>
      <c r="K20" s="16">
        <v>835546.69512417261</v>
      </c>
      <c r="L20" s="15">
        <v>-54924.420899999997</v>
      </c>
      <c r="M20" s="15">
        <v>780622.27422417258</v>
      </c>
      <c r="N20" s="16">
        <v>591.7469512210854</v>
      </c>
      <c r="O20" s="15">
        <v>552.84863613609957</v>
      </c>
      <c r="P20" s="14">
        <f t="shared" si="0"/>
        <v>148301.47896195948</v>
      </c>
      <c r="Q20" s="17">
        <f t="shared" si="1"/>
        <v>0.21579121320061007</v>
      </c>
      <c r="R20" s="18">
        <f t="shared" si="2"/>
        <v>114.82452501552461</v>
      </c>
      <c r="S20" s="7"/>
    </row>
    <row r="21" spans="1:19" s="3" customFormat="1" x14ac:dyDescent="0.35">
      <c r="A21" s="20" t="s">
        <v>22</v>
      </c>
      <c r="B21" s="21">
        <v>2313</v>
      </c>
      <c r="C21" s="14">
        <v>-1806419.5180193693</v>
      </c>
      <c r="D21" s="22">
        <v>232632.53644963045</v>
      </c>
      <c r="E21" s="21">
        <v>-1573786.9815697388</v>
      </c>
      <c r="F21" s="21">
        <v>1261968.5001934976</v>
      </c>
      <c r="G21" s="22">
        <v>-311818.48137624119</v>
      </c>
      <c r="H21" s="21">
        <v>379465.31250207219</v>
      </c>
      <c r="I21" s="15">
        <v>67646.831125830999</v>
      </c>
      <c r="J21" s="22">
        <v>194858</v>
      </c>
      <c r="K21" s="16">
        <v>262504.831125831</v>
      </c>
      <c r="L21" s="15">
        <v>873456.64800000004</v>
      </c>
      <c r="M21" s="15">
        <v>1135961.479125831</v>
      </c>
      <c r="N21" s="16">
        <v>113.4910640405668</v>
      </c>
      <c r="O21" s="15">
        <v>491.12039737390018</v>
      </c>
      <c r="P21" s="14">
        <f t="shared" si="0"/>
        <v>221516.87774137303</v>
      </c>
      <c r="Q21" s="17">
        <f t="shared" si="1"/>
        <v>5.4044386081830806</v>
      </c>
      <c r="R21" s="18">
        <f t="shared" si="2"/>
        <v>96.369947338621117</v>
      </c>
      <c r="S21" s="7"/>
    </row>
    <row r="22" spans="1:19" s="3" customFormat="1" x14ac:dyDescent="0.35">
      <c r="A22" s="20" t="s">
        <v>23</v>
      </c>
      <c r="B22" s="21">
        <v>19727</v>
      </c>
      <c r="C22" s="14">
        <v>-3057866.2114753323</v>
      </c>
      <c r="D22" s="22">
        <v>3709917.7539170855</v>
      </c>
      <c r="E22" s="21">
        <v>652051.5424417532</v>
      </c>
      <c r="F22" s="21">
        <v>5559268.8499800451</v>
      </c>
      <c r="G22" s="22">
        <v>6211320.3924217988</v>
      </c>
      <c r="H22" s="21">
        <v>2101304.6463608705</v>
      </c>
      <c r="I22" s="15">
        <v>8312625.0387826692</v>
      </c>
      <c r="J22" s="22">
        <v>-2406885</v>
      </c>
      <c r="K22" s="16">
        <v>5905740.0387826692</v>
      </c>
      <c r="L22" s="15">
        <v>141745.01156999997</v>
      </c>
      <c r="M22" s="15">
        <v>6047485.0503526693</v>
      </c>
      <c r="N22" s="16">
        <v>299.37344952515178</v>
      </c>
      <c r="O22" s="15">
        <v>306.55877986276016</v>
      </c>
      <c r="P22" s="14">
        <f t="shared" si="0"/>
        <v>2172423.6761748604</v>
      </c>
      <c r="Q22" s="17">
        <f t="shared" si="1"/>
        <v>0.58190184414410884</v>
      </c>
      <c r="R22" s="18">
        <f t="shared" si="2"/>
        <v>110.43087335187334</v>
      </c>
      <c r="S22" s="7"/>
    </row>
    <row r="23" spans="1:19" s="3" customFormat="1" x14ac:dyDescent="0.35">
      <c r="A23" s="20" t="s">
        <v>24</v>
      </c>
      <c r="B23" s="21">
        <v>1895</v>
      </c>
      <c r="C23" s="14">
        <v>824299.47972209356</v>
      </c>
      <c r="D23" s="22">
        <v>251833.80277732876</v>
      </c>
      <c r="E23" s="21">
        <v>1076133.2824994223</v>
      </c>
      <c r="F23" s="21">
        <v>1133382.5355721337</v>
      </c>
      <c r="G23" s="22">
        <v>2209515.8180715563</v>
      </c>
      <c r="H23" s="21">
        <v>380093.03478972521</v>
      </c>
      <c r="I23" s="15">
        <v>2589608.8528612815</v>
      </c>
      <c r="J23" s="22">
        <v>256315</v>
      </c>
      <c r="K23" s="16">
        <v>2845923.8528612815</v>
      </c>
      <c r="L23" s="15">
        <v>275038.82999999996</v>
      </c>
      <c r="M23" s="15">
        <v>3120962.6828612816</v>
      </c>
      <c r="N23" s="16">
        <v>1501.8067825125495</v>
      </c>
      <c r="O23" s="15">
        <v>1646.9460067869559</v>
      </c>
      <c r="P23" s="14">
        <f t="shared" si="0"/>
        <v>217832.56279200409</v>
      </c>
      <c r="Q23" s="17">
        <f t="shared" si="1"/>
        <v>8.2886223783444735E-2</v>
      </c>
      <c r="R23" s="18">
        <f t="shared" si="2"/>
        <v>114.21898416551812</v>
      </c>
      <c r="S23" s="7"/>
    </row>
    <row r="24" spans="1:19" s="3" customFormat="1" x14ac:dyDescent="0.35">
      <c r="A24" s="20" t="s">
        <v>25</v>
      </c>
      <c r="B24" s="21">
        <v>3387</v>
      </c>
      <c r="C24" s="14">
        <v>3240333.2938912986</v>
      </c>
      <c r="D24" s="22">
        <v>376295.16380647582</v>
      </c>
      <c r="E24" s="21">
        <v>3616628.4576977743</v>
      </c>
      <c r="F24" s="21">
        <v>56167.128753766578</v>
      </c>
      <c r="G24" s="22">
        <v>3672795.5864515407</v>
      </c>
      <c r="H24" s="21">
        <v>591870.29362419294</v>
      </c>
      <c r="I24" s="15">
        <v>4264665.8800757341</v>
      </c>
      <c r="J24" s="22">
        <v>-11954</v>
      </c>
      <c r="K24" s="16">
        <v>4252711.8800757341</v>
      </c>
      <c r="L24" s="15">
        <v>36755.189099999974</v>
      </c>
      <c r="M24" s="15">
        <v>4289467.0691757342</v>
      </c>
      <c r="N24" s="16">
        <v>1255.5984293108161</v>
      </c>
      <c r="O24" s="15">
        <v>1266.4502713834468</v>
      </c>
      <c r="P24" s="14">
        <f t="shared" si="0"/>
        <v>281293.03147351276</v>
      </c>
      <c r="Q24" s="17">
        <f t="shared" si="1"/>
        <v>7.08293539908329E-2</v>
      </c>
      <c r="R24" s="18">
        <f t="shared" si="2"/>
        <v>96.736786882388515</v>
      </c>
      <c r="S24" s="7"/>
    </row>
    <row r="25" spans="1:19" s="3" customFormat="1" x14ac:dyDescent="0.35">
      <c r="A25" s="23" t="s">
        <v>43</v>
      </c>
      <c r="B25" s="24">
        <f>SUM(B6:B24)</f>
        <v>248190</v>
      </c>
      <c r="C25" s="24">
        <f t="shared" ref="C25:M25" si="3">SUM(C6:C24)</f>
        <v>15341376.259515572</v>
      </c>
      <c r="D25" s="24">
        <f t="shared" si="3"/>
        <v>31624150.801188819</v>
      </c>
      <c r="E25" s="24">
        <f t="shared" si="3"/>
        <v>46965527.060704388</v>
      </c>
      <c r="F25" s="24">
        <f t="shared" si="3"/>
        <v>67657736.991514206</v>
      </c>
      <c r="G25" s="24">
        <f t="shared" si="3"/>
        <v>114623264.05221859</v>
      </c>
      <c r="H25" s="24">
        <f t="shared" si="3"/>
        <v>27125926.61484614</v>
      </c>
      <c r="I25" s="24">
        <f t="shared" si="3"/>
        <v>141749190.66706473</v>
      </c>
      <c r="J25" s="24">
        <f t="shared" si="3"/>
        <v>-7662781</v>
      </c>
      <c r="K25" s="24">
        <f t="shared" si="3"/>
        <v>134086409.66706476</v>
      </c>
      <c r="L25" s="24">
        <f t="shared" si="3"/>
        <v>-1182886.1666129958</v>
      </c>
      <c r="M25" s="24">
        <f t="shared" si="3"/>
        <v>132903523.50045174</v>
      </c>
      <c r="N25" s="24">
        <f>(K25/B25)</f>
        <v>540.25710007278599</v>
      </c>
      <c r="O25" s="24">
        <f>(M25/B25)</f>
        <v>535.4910491980005</v>
      </c>
      <c r="P25" s="25">
        <f t="shared" si="0"/>
        <v>14226508.879880577</v>
      </c>
      <c r="Q25" s="26">
        <f t="shared" si="1"/>
        <v>0.11869281374711202</v>
      </c>
      <c r="R25" s="27">
        <f t="shared" si="2"/>
        <v>56.344206132464933</v>
      </c>
      <c r="S25" s="7"/>
    </row>
    <row r="27" spans="1:19" s="3" customFormat="1" ht="18.5" x14ac:dyDescent="0.45">
      <c r="A27" s="28" t="s">
        <v>34</v>
      </c>
      <c r="P27" s="6"/>
      <c r="R27" s="6"/>
      <c r="S27" s="7"/>
    </row>
    <row r="28" spans="1:19" s="3" customFormat="1" x14ac:dyDescent="0.35">
      <c r="A28" s="3" t="s">
        <v>47</v>
      </c>
      <c r="P28" s="6"/>
      <c r="R28" s="6"/>
      <c r="S28" s="7"/>
    </row>
    <row r="29" spans="1:19" s="3" customFormat="1" x14ac:dyDescent="0.35">
      <c r="P29" s="6"/>
      <c r="R29" s="6"/>
      <c r="S29" s="7"/>
    </row>
    <row r="30" spans="1:19" s="29" customFormat="1" ht="87" x14ac:dyDescent="0.45">
      <c r="A30" s="8" t="s">
        <v>0</v>
      </c>
      <c r="B30" s="9" t="s">
        <v>1</v>
      </c>
      <c r="C30" s="10" t="s">
        <v>38</v>
      </c>
      <c r="D30" s="10" t="s">
        <v>39</v>
      </c>
      <c r="E30" s="10" t="s">
        <v>6</v>
      </c>
      <c r="F30" s="10" t="s">
        <v>40</v>
      </c>
      <c r="G30" s="10" t="s">
        <v>2</v>
      </c>
      <c r="H30" s="10" t="s">
        <v>41</v>
      </c>
      <c r="I30" s="8" t="s">
        <v>31</v>
      </c>
      <c r="J30" s="8" t="s">
        <v>3</v>
      </c>
      <c r="K30" s="8" t="s">
        <v>33</v>
      </c>
      <c r="L30" s="8" t="s">
        <v>30</v>
      </c>
      <c r="M30" s="8" t="s">
        <v>32</v>
      </c>
      <c r="N30" s="11"/>
      <c r="O30" s="11"/>
      <c r="P30" s="12"/>
      <c r="R30" s="12"/>
      <c r="S30" s="11"/>
    </row>
    <row r="31" spans="1:19" s="3" customFormat="1" x14ac:dyDescent="0.35">
      <c r="A31" s="13" t="s">
        <v>26</v>
      </c>
      <c r="B31" s="14">
        <v>5533611</v>
      </c>
      <c r="C31" s="14">
        <v>1659086695.9179442</v>
      </c>
      <c r="D31" s="14">
        <v>808485152.80636096</v>
      </c>
      <c r="E31" s="14">
        <v>2467571848.7243052</v>
      </c>
      <c r="F31" s="14">
        <v>848000000.00000095</v>
      </c>
      <c r="G31" s="15">
        <v>3315571848.7243061</v>
      </c>
      <c r="H31" s="15">
        <v>55863299</v>
      </c>
      <c r="I31" s="16">
        <v>3371435147.7243061</v>
      </c>
      <c r="J31" s="15">
        <v>-215806261.89769021</v>
      </c>
      <c r="K31" s="15">
        <v>3155628885.8266158</v>
      </c>
      <c r="L31" s="16">
        <v>609.26493526999025</v>
      </c>
      <c r="M31" s="30">
        <v>570.26576060850971</v>
      </c>
      <c r="N31" s="7"/>
      <c r="O31" s="7"/>
      <c r="P31" s="6"/>
      <c r="R31" s="6"/>
      <c r="S31" s="7"/>
    </row>
    <row r="32" spans="1:19" s="3" customFormat="1" x14ac:dyDescent="0.35">
      <c r="A32" s="20" t="s">
        <v>7</v>
      </c>
      <c r="B32" s="21">
        <v>20801</v>
      </c>
      <c r="C32" s="21">
        <v>11773497.62635247</v>
      </c>
      <c r="D32" s="21">
        <v>7386993.1066183681</v>
      </c>
      <c r="E32" s="22">
        <v>19160490.732970838</v>
      </c>
      <c r="F32" s="21">
        <v>3679416.6630643914</v>
      </c>
      <c r="G32" s="15">
        <v>22839907.396035228</v>
      </c>
      <c r="H32" s="22">
        <v>-1342274</v>
      </c>
      <c r="I32" s="16">
        <v>21497633.396035228</v>
      </c>
      <c r="J32" s="15">
        <v>-154366.17220000003</v>
      </c>
      <c r="K32" s="15">
        <v>21343267.223835226</v>
      </c>
      <c r="L32" s="16">
        <v>1033.4903800795744</v>
      </c>
      <c r="M32" s="30">
        <v>1026.0692862763917</v>
      </c>
      <c r="N32" s="7"/>
      <c r="O32" s="7"/>
      <c r="P32" s="6"/>
      <c r="R32" s="6"/>
      <c r="S32" s="7"/>
    </row>
    <row r="33" spans="1:19" s="3" customFormat="1" x14ac:dyDescent="0.35">
      <c r="A33" s="20" t="s">
        <v>8</v>
      </c>
      <c r="B33" s="21">
        <v>4540</v>
      </c>
      <c r="C33" s="21">
        <v>134217.30706299015</v>
      </c>
      <c r="D33" s="21">
        <v>1473035.6550756306</v>
      </c>
      <c r="E33" s="22">
        <v>1607252.9621386207</v>
      </c>
      <c r="F33" s="21">
        <v>939271.50065603375</v>
      </c>
      <c r="G33" s="15">
        <v>2546524.4627946545</v>
      </c>
      <c r="H33" s="22">
        <v>-64659</v>
      </c>
      <c r="I33" s="16">
        <v>2481865.4627946545</v>
      </c>
      <c r="J33" s="15">
        <v>8038.2629999999917</v>
      </c>
      <c r="K33" s="15">
        <v>2489903.7257946543</v>
      </c>
      <c r="L33" s="16">
        <v>546.66640149661998</v>
      </c>
      <c r="M33" s="30">
        <v>548.43694400763309</v>
      </c>
      <c r="N33" s="7"/>
      <c r="O33" s="7"/>
      <c r="P33" s="6"/>
      <c r="R33" s="6"/>
      <c r="S33" s="7"/>
    </row>
    <row r="34" spans="1:19" s="3" customFormat="1" x14ac:dyDescent="0.35">
      <c r="A34" s="20" t="s">
        <v>9</v>
      </c>
      <c r="B34" s="21">
        <v>2689</v>
      </c>
      <c r="C34" s="21">
        <v>-1679424.1142458234</v>
      </c>
      <c r="D34" s="21">
        <v>1129991.0250743905</v>
      </c>
      <c r="E34" s="22">
        <v>-549433.08917143289</v>
      </c>
      <c r="F34" s="21">
        <v>618298.41845865559</v>
      </c>
      <c r="G34" s="15">
        <v>68865.329287222703</v>
      </c>
      <c r="H34" s="22">
        <v>-603733</v>
      </c>
      <c r="I34" s="16">
        <v>-534867.6707127773</v>
      </c>
      <c r="J34" s="15">
        <v>-877836.63641000015</v>
      </c>
      <c r="K34" s="15">
        <v>-1412704.3071227774</v>
      </c>
      <c r="L34" s="16">
        <v>-198.90950937626528</v>
      </c>
      <c r="M34" s="30">
        <v>-525.36419007912889</v>
      </c>
      <c r="N34" s="7"/>
      <c r="O34" s="7"/>
      <c r="P34" s="6"/>
      <c r="R34" s="6"/>
      <c r="S34" s="7"/>
    </row>
    <row r="35" spans="1:19" s="3" customFormat="1" x14ac:dyDescent="0.35">
      <c r="A35" s="20" t="s">
        <v>10</v>
      </c>
      <c r="B35" s="21">
        <v>2029</v>
      </c>
      <c r="C35" s="21">
        <v>417823.6887305695</v>
      </c>
      <c r="D35" s="21">
        <v>790843.28003277641</v>
      </c>
      <c r="E35" s="22">
        <v>1208666.9687633459</v>
      </c>
      <c r="F35" s="21">
        <v>462300.14243070059</v>
      </c>
      <c r="G35" s="15">
        <v>1670967.1111940464</v>
      </c>
      <c r="H35" s="22">
        <v>-400403</v>
      </c>
      <c r="I35" s="16">
        <v>1270564.1111940464</v>
      </c>
      <c r="J35" s="15">
        <v>3908.8023999999932</v>
      </c>
      <c r="K35" s="15">
        <v>1274472.9135940464</v>
      </c>
      <c r="L35" s="16">
        <v>626.202124787603</v>
      </c>
      <c r="M35" s="30">
        <v>628.12859220997848</v>
      </c>
      <c r="N35" s="7"/>
      <c r="O35" s="7"/>
      <c r="P35" s="6"/>
      <c r="R35" s="6"/>
      <c r="S35" s="7"/>
    </row>
    <row r="36" spans="1:19" s="3" customFormat="1" x14ac:dyDescent="0.35">
      <c r="A36" s="20" t="s">
        <v>11</v>
      </c>
      <c r="B36" s="21">
        <v>7597</v>
      </c>
      <c r="C36" s="21">
        <v>3303079.1481248057</v>
      </c>
      <c r="D36" s="21">
        <v>4502123.8269685572</v>
      </c>
      <c r="E36" s="22">
        <v>7805202.9750933629</v>
      </c>
      <c r="F36" s="21">
        <v>1805927.0038778996</v>
      </c>
      <c r="G36" s="15">
        <v>9611129.9789712615</v>
      </c>
      <c r="H36" s="22">
        <v>-383860</v>
      </c>
      <c r="I36" s="16">
        <v>9227269.9789712615</v>
      </c>
      <c r="J36" s="15">
        <v>179836.43299999999</v>
      </c>
      <c r="K36" s="15">
        <v>9407106.4119712617</v>
      </c>
      <c r="L36" s="16">
        <v>1214.5939158840677</v>
      </c>
      <c r="M36" s="30">
        <v>1238.2659486601635</v>
      </c>
      <c r="N36" s="7"/>
      <c r="O36" s="7"/>
      <c r="P36" s="6"/>
      <c r="R36" s="6"/>
      <c r="S36" s="7"/>
    </row>
    <row r="37" spans="1:19" s="3" customFormat="1" x14ac:dyDescent="0.35">
      <c r="A37" s="20" t="s">
        <v>12</v>
      </c>
      <c r="B37" s="21">
        <v>122594</v>
      </c>
      <c r="C37" s="21">
        <v>-10727502.916007515</v>
      </c>
      <c r="D37" s="21">
        <v>25367351.568419885</v>
      </c>
      <c r="E37" s="22">
        <v>14639848.65241237</v>
      </c>
      <c r="F37" s="21">
        <v>19210082.571614448</v>
      </c>
      <c r="G37" s="15">
        <v>33849931.224026814</v>
      </c>
      <c r="H37" s="22">
        <v>-250919</v>
      </c>
      <c r="I37" s="16">
        <v>33599012.224026814</v>
      </c>
      <c r="J37" s="15">
        <v>-3181352.2075399994</v>
      </c>
      <c r="K37" s="15">
        <v>30417660.016486816</v>
      </c>
      <c r="L37" s="16">
        <v>274.06734606935748</v>
      </c>
      <c r="M37" s="30">
        <v>248.11703685732431</v>
      </c>
      <c r="N37" s="7"/>
      <c r="O37" s="7"/>
      <c r="P37" s="6"/>
      <c r="R37" s="6"/>
      <c r="S37" s="7"/>
    </row>
    <row r="38" spans="1:19" s="3" customFormat="1" x14ac:dyDescent="0.35">
      <c r="A38" s="20" t="s">
        <v>13</v>
      </c>
      <c r="B38" s="21">
        <v>9099</v>
      </c>
      <c r="C38" s="21">
        <v>-1716976.5557703408</v>
      </c>
      <c r="D38" s="21">
        <v>5021466.3466851758</v>
      </c>
      <c r="E38" s="22">
        <v>3304489.7909148349</v>
      </c>
      <c r="F38" s="21">
        <v>1894969.8595900368</v>
      </c>
      <c r="G38" s="15">
        <v>5199459.6505048722</v>
      </c>
      <c r="H38" s="22">
        <v>-237129</v>
      </c>
      <c r="I38" s="16">
        <v>4962330.6505048722</v>
      </c>
      <c r="J38" s="15">
        <v>303436.54760000005</v>
      </c>
      <c r="K38" s="15">
        <v>5265767.1981048724</v>
      </c>
      <c r="L38" s="16">
        <v>545.37099137321377</v>
      </c>
      <c r="M38" s="30">
        <v>578.719331586424</v>
      </c>
      <c r="N38" s="7"/>
      <c r="O38" s="7"/>
      <c r="P38" s="6"/>
      <c r="R38" s="6"/>
      <c r="S38" s="7"/>
    </row>
    <row r="39" spans="1:19" s="3" customFormat="1" x14ac:dyDescent="0.35">
      <c r="A39" s="20" t="s">
        <v>14</v>
      </c>
      <c r="B39" s="21">
        <v>9177</v>
      </c>
      <c r="C39" s="21">
        <v>1486813.7009455843</v>
      </c>
      <c r="D39" s="21">
        <v>2614455.4942625603</v>
      </c>
      <c r="E39" s="22">
        <v>4101269.1952081444</v>
      </c>
      <c r="F39" s="21">
        <v>1662406.046704923</v>
      </c>
      <c r="G39" s="15">
        <v>5763675.2419130672</v>
      </c>
      <c r="H39" s="22">
        <v>-1076244</v>
      </c>
      <c r="I39" s="16">
        <v>4687431.2419130672</v>
      </c>
      <c r="J39" s="15">
        <v>-140685.36380000008</v>
      </c>
      <c r="K39" s="15">
        <v>4546745.8781130668</v>
      </c>
      <c r="L39" s="16">
        <v>510.78034672693332</v>
      </c>
      <c r="M39" s="30">
        <v>495.45013382511354</v>
      </c>
      <c r="N39" s="7"/>
      <c r="O39" s="7"/>
      <c r="P39" s="6"/>
      <c r="R39" s="6"/>
      <c r="S39" s="7"/>
    </row>
    <row r="40" spans="1:19" s="3" customFormat="1" x14ac:dyDescent="0.35">
      <c r="A40" s="20" t="s">
        <v>15</v>
      </c>
      <c r="B40" s="21">
        <v>4140</v>
      </c>
      <c r="C40" s="21">
        <v>2338605.1409419039</v>
      </c>
      <c r="D40" s="21">
        <v>2280686.9865767313</v>
      </c>
      <c r="E40" s="22">
        <v>4619292.1275186352</v>
      </c>
      <c r="F40" s="21">
        <v>965502.29387445038</v>
      </c>
      <c r="G40" s="15">
        <v>5584794.4213930853</v>
      </c>
      <c r="H40" s="22">
        <v>24246</v>
      </c>
      <c r="I40" s="16">
        <v>5609040.4213930853</v>
      </c>
      <c r="J40" s="15">
        <v>137438.53600000005</v>
      </c>
      <c r="K40" s="15">
        <v>5746478.9573930856</v>
      </c>
      <c r="L40" s="16">
        <v>1354.8406814959144</v>
      </c>
      <c r="M40" s="30">
        <v>1388.0383955055763</v>
      </c>
      <c r="N40" s="7"/>
      <c r="O40" s="7"/>
      <c r="P40" s="6"/>
      <c r="R40" s="6"/>
      <c r="S40" s="7"/>
    </row>
    <row r="41" spans="1:19" s="3" customFormat="1" x14ac:dyDescent="0.35">
      <c r="A41" s="20" t="s">
        <v>16</v>
      </c>
      <c r="B41" s="21">
        <v>2964</v>
      </c>
      <c r="C41" s="21">
        <v>-268761.36150721001</v>
      </c>
      <c r="D41" s="21">
        <v>1397377.5114989683</v>
      </c>
      <c r="E41" s="22">
        <v>1128616.1499917584</v>
      </c>
      <c r="F41" s="21">
        <v>666944.04381339496</v>
      </c>
      <c r="G41" s="15">
        <v>1795560.1938051535</v>
      </c>
      <c r="H41" s="22">
        <v>592015</v>
      </c>
      <c r="I41" s="16">
        <v>2387575.1938051535</v>
      </c>
      <c r="J41" s="15">
        <v>11048.671299999987</v>
      </c>
      <c r="K41" s="15">
        <v>2398623.8651051535</v>
      </c>
      <c r="L41" s="16">
        <v>805.52469426624612</v>
      </c>
      <c r="M41" s="30">
        <v>809.25231616233248</v>
      </c>
      <c r="N41" s="7"/>
      <c r="O41" s="7"/>
      <c r="P41" s="6"/>
      <c r="R41" s="6"/>
      <c r="S41" s="7"/>
    </row>
    <row r="42" spans="1:19" s="3" customFormat="1" x14ac:dyDescent="0.35">
      <c r="A42" s="20" t="s">
        <v>17</v>
      </c>
      <c r="B42" s="21">
        <v>1477</v>
      </c>
      <c r="C42" s="21">
        <v>845671.68914788181</v>
      </c>
      <c r="D42" s="21">
        <v>155652.45034538591</v>
      </c>
      <c r="E42" s="22">
        <v>1001324.1394932678</v>
      </c>
      <c r="F42" s="21">
        <v>377030.6913369656</v>
      </c>
      <c r="G42" s="15">
        <v>1378354.8308302334</v>
      </c>
      <c r="H42" s="22">
        <v>142281</v>
      </c>
      <c r="I42" s="16">
        <v>1520635.8308302334</v>
      </c>
      <c r="J42" s="15">
        <v>211280.22650000002</v>
      </c>
      <c r="K42" s="15">
        <v>1731916.0573302335</v>
      </c>
      <c r="L42" s="16">
        <v>1029.5435550644777</v>
      </c>
      <c r="M42" s="30">
        <v>1172.5904247327242</v>
      </c>
      <c r="N42" s="7"/>
      <c r="O42" s="7"/>
      <c r="P42" s="6"/>
      <c r="R42" s="6"/>
      <c r="S42" s="7"/>
    </row>
    <row r="43" spans="1:19" s="3" customFormat="1" x14ac:dyDescent="0.35">
      <c r="A43" s="20" t="s">
        <v>18</v>
      </c>
      <c r="B43" s="21">
        <v>21232</v>
      </c>
      <c r="C43" s="21">
        <v>5449145.8038820736</v>
      </c>
      <c r="D43" s="21">
        <v>5010593.8415084388</v>
      </c>
      <c r="E43" s="22">
        <v>10459739.645390512</v>
      </c>
      <c r="F43" s="21">
        <v>3020021.1533850855</v>
      </c>
      <c r="G43" s="15">
        <v>13479760.798775598</v>
      </c>
      <c r="H43" s="22">
        <v>-1857249</v>
      </c>
      <c r="I43" s="16">
        <v>11622511.798775598</v>
      </c>
      <c r="J43" s="15">
        <v>35751.356790000165</v>
      </c>
      <c r="K43" s="15">
        <v>11658263.155565599</v>
      </c>
      <c r="L43" s="16">
        <v>547.40541629500751</v>
      </c>
      <c r="M43" s="30">
        <v>549.08925939928406</v>
      </c>
      <c r="N43" s="7"/>
      <c r="O43" s="7"/>
      <c r="P43" s="6"/>
      <c r="R43" s="6"/>
      <c r="S43" s="7"/>
    </row>
    <row r="44" spans="1:19" s="3" customFormat="1" x14ac:dyDescent="0.35">
      <c r="A44" s="20" t="s">
        <v>19</v>
      </c>
      <c r="B44" s="21">
        <v>3672</v>
      </c>
      <c r="C44" s="21">
        <v>2517905.4420969114</v>
      </c>
      <c r="D44" s="21">
        <v>1286418.507842063</v>
      </c>
      <c r="E44" s="22">
        <v>3804323.9499389743</v>
      </c>
      <c r="F44" s="21">
        <v>885231.54954171623</v>
      </c>
      <c r="G44" s="15">
        <v>4689555.4994806908</v>
      </c>
      <c r="H44" s="22">
        <v>-45285</v>
      </c>
      <c r="I44" s="16">
        <v>4644270.4994806908</v>
      </c>
      <c r="J44" s="15">
        <v>3908.8023999999859</v>
      </c>
      <c r="K44" s="15">
        <v>4648179.3018806912</v>
      </c>
      <c r="L44" s="16">
        <v>1264.7795477888592</v>
      </c>
      <c r="M44" s="30">
        <v>1265.8440364598832</v>
      </c>
      <c r="N44" s="7"/>
      <c r="O44" s="7"/>
      <c r="P44" s="6"/>
      <c r="R44" s="6"/>
      <c r="S44" s="7"/>
    </row>
    <row r="45" spans="1:19" s="3" customFormat="1" x14ac:dyDescent="0.35">
      <c r="A45" s="20" t="s">
        <v>20</v>
      </c>
      <c r="B45" s="21">
        <v>6763</v>
      </c>
      <c r="C45" s="21">
        <v>1069096.6141329459</v>
      </c>
      <c r="D45" s="21">
        <v>3229453.7454785225</v>
      </c>
      <c r="E45" s="22">
        <v>4298550.3596114684</v>
      </c>
      <c r="F45" s="21">
        <v>1359137.6177347938</v>
      </c>
      <c r="G45" s="15">
        <v>5657687.977346262</v>
      </c>
      <c r="H45" s="22">
        <v>165880</v>
      </c>
      <c r="I45" s="16">
        <v>5823567.977346262</v>
      </c>
      <c r="J45" s="15">
        <v>146222.30849000002</v>
      </c>
      <c r="K45" s="15">
        <v>5969790.2858362617</v>
      </c>
      <c r="L45" s="16">
        <v>861.09241125924325</v>
      </c>
      <c r="M45" s="30">
        <v>882.71333518205847</v>
      </c>
      <c r="N45" s="7"/>
      <c r="O45" s="7"/>
      <c r="P45" s="6"/>
      <c r="R45" s="6"/>
      <c r="S45" s="7"/>
    </row>
    <row r="46" spans="1:19" s="3" customFormat="1" x14ac:dyDescent="0.35">
      <c r="A46" s="20" t="s">
        <v>21</v>
      </c>
      <c r="B46" s="21">
        <v>1441</v>
      </c>
      <c r="C46" s="21">
        <v>-65124.742059185592</v>
      </c>
      <c r="D46" s="21">
        <v>751697.50509584288</v>
      </c>
      <c r="E46" s="22">
        <v>686572.76303665724</v>
      </c>
      <c r="F46" s="21">
        <v>358454.45312555594</v>
      </c>
      <c r="G46" s="15">
        <v>1045027.2161622131</v>
      </c>
      <c r="H46" s="22">
        <v>-357782</v>
      </c>
      <c r="I46" s="16">
        <v>687245.21616221312</v>
      </c>
      <c r="J46" s="15">
        <v>-36250.990000000005</v>
      </c>
      <c r="K46" s="15">
        <v>650994.22616221313</v>
      </c>
      <c r="L46" s="16">
        <v>476.92242620556078</v>
      </c>
      <c r="M46" s="30">
        <v>451.76559761430474</v>
      </c>
      <c r="N46" s="7"/>
      <c r="O46" s="7"/>
      <c r="P46" s="6"/>
      <c r="R46" s="6"/>
      <c r="S46" s="7"/>
    </row>
    <row r="47" spans="1:19" s="3" customFormat="1" x14ac:dyDescent="0.35">
      <c r="A47" s="20" t="s">
        <v>22</v>
      </c>
      <c r="B47" s="21">
        <v>2394</v>
      </c>
      <c r="C47" s="21">
        <v>-1798516.9345784113</v>
      </c>
      <c r="D47" s="21">
        <v>1126098.5572708424</v>
      </c>
      <c r="E47" s="22">
        <v>-672418.37730756891</v>
      </c>
      <c r="F47" s="21">
        <v>518548.33069202688</v>
      </c>
      <c r="G47" s="15">
        <v>-153870.04661554203</v>
      </c>
      <c r="H47" s="22">
        <v>194858</v>
      </c>
      <c r="I47" s="16">
        <v>40987.953384457971</v>
      </c>
      <c r="J47" s="15">
        <v>810997.69150000019</v>
      </c>
      <c r="K47" s="15">
        <v>851985.64488445816</v>
      </c>
      <c r="L47" s="16">
        <v>17.121116701945684</v>
      </c>
      <c r="M47" s="30">
        <v>355.88372802191236</v>
      </c>
      <c r="N47" s="7"/>
      <c r="O47" s="7"/>
      <c r="P47" s="6"/>
      <c r="R47" s="6"/>
      <c r="S47" s="7"/>
    </row>
    <row r="48" spans="1:19" s="3" customFormat="1" x14ac:dyDescent="0.35">
      <c r="A48" s="20" t="s">
        <v>23</v>
      </c>
      <c r="B48" s="21">
        <v>19759</v>
      </c>
      <c r="C48" s="21">
        <v>-3244968.9001314957</v>
      </c>
      <c r="D48" s="21">
        <v>6074696.8803582322</v>
      </c>
      <c r="E48" s="22">
        <v>2829727.9802267365</v>
      </c>
      <c r="F48" s="21">
        <v>3310473.3823810727</v>
      </c>
      <c r="G48" s="15">
        <v>6140201.3626078088</v>
      </c>
      <c r="H48" s="22">
        <v>-2406885</v>
      </c>
      <c r="I48" s="16">
        <v>3733316.3626078088</v>
      </c>
      <c r="J48" s="15">
        <v>188284.48980000004</v>
      </c>
      <c r="K48" s="15">
        <v>3921600.8524078089</v>
      </c>
      <c r="L48" s="16">
        <v>188.94257617327844</v>
      </c>
      <c r="M48" s="30">
        <v>198.47162571019834</v>
      </c>
      <c r="N48" s="7"/>
      <c r="O48" s="7"/>
      <c r="P48" s="6"/>
      <c r="R48" s="6"/>
      <c r="S48" s="7"/>
    </row>
    <row r="49" spans="1:19" s="3" customFormat="1" x14ac:dyDescent="0.35">
      <c r="A49" s="20" t="s">
        <v>24</v>
      </c>
      <c r="B49" s="21">
        <v>1894</v>
      </c>
      <c r="C49" s="21">
        <v>821253.61325367412</v>
      </c>
      <c r="D49" s="21">
        <v>1060693.5749849083</v>
      </c>
      <c r="E49" s="22">
        <v>1881947.1882385826</v>
      </c>
      <c r="F49" s="21">
        <v>489829.10183069477</v>
      </c>
      <c r="G49" s="15">
        <v>2371776.2900692774</v>
      </c>
      <c r="H49" s="22">
        <v>256315</v>
      </c>
      <c r="I49" s="16">
        <v>2628091.2900692774</v>
      </c>
      <c r="J49" s="15">
        <v>213691.70540000001</v>
      </c>
      <c r="K49" s="15">
        <v>2841782.9954692773</v>
      </c>
      <c r="L49" s="16">
        <v>1387.5877983470314</v>
      </c>
      <c r="M49" s="30">
        <v>1500.4134083787103</v>
      </c>
      <c r="N49" s="7"/>
      <c r="O49" s="7"/>
      <c r="P49" s="6"/>
      <c r="R49" s="6"/>
      <c r="S49" s="7"/>
    </row>
    <row r="50" spans="1:19" s="3" customFormat="1" x14ac:dyDescent="0.35">
      <c r="A50" s="20" t="s">
        <v>25</v>
      </c>
      <c r="B50" s="21">
        <v>3427</v>
      </c>
      <c r="C50" s="21">
        <v>3183259.2922777496</v>
      </c>
      <c r="D50" s="21">
        <v>-20416.79060073354</v>
      </c>
      <c r="E50" s="22">
        <v>3162842.5016770163</v>
      </c>
      <c r="F50" s="21">
        <v>820530.34692520485</v>
      </c>
      <c r="G50" s="15">
        <v>3983372.8486022213</v>
      </c>
      <c r="H50" s="22">
        <v>-11954</v>
      </c>
      <c r="I50" s="16">
        <v>3971418.8486022213</v>
      </c>
      <c r="J50" s="15">
        <v>61469.07</v>
      </c>
      <c r="K50" s="15">
        <v>4032887.9186022212</v>
      </c>
      <c r="L50" s="16">
        <v>1158.8616424284276</v>
      </c>
      <c r="M50" s="30">
        <v>1176.7983421658071</v>
      </c>
      <c r="N50" s="7"/>
      <c r="O50" s="7"/>
      <c r="P50" s="6"/>
      <c r="R50" s="6"/>
      <c r="S50" s="7"/>
    </row>
    <row r="51" spans="1:19" s="3" customFormat="1" x14ac:dyDescent="0.35">
      <c r="A51" s="23" t="s">
        <v>43</v>
      </c>
      <c r="B51" s="24">
        <f>SUM(B32:B50)</f>
        <v>247689</v>
      </c>
      <c r="C51" s="24">
        <v>13839093.54264958</v>
      </c>
      <c r="D51" s="24">
        <v>70639213.07349655</v>
      </c>
      <c r="E51" s="24">
        <v>84478306.616146117</v>
      </c>
      <c r="F51" s="24">
        <v>43044375.171038069</v>
      </c>
      <c r="G51" s="24">
        <v>127522681.78718418</v>
      </c>
      <c r="H51" s="24">
        <v>-7662781</v>
      </c>
      <c r="I51" s="24">
        <v>119859900.78718418</v>
      </c>
      <c r="J51" s="24">
        <v>-2075178.4657699994</v>
      </c>
      <c r="K51" s="24">
        <v>117784722.32141416</v>
      </c>
      <c r="L51" s="31">
        <v>483.91289394032106</v>
      </c>
      <c r="M51" s="32">
        <v>475.53473235151404</v>
      </c>
      <c r="P51" s="6"/>
      <c r="R51" s="6"/>
      <c r="S51" s="7"/>
    </row>
  </sheetData>
  <conditionalFormatting sqref="B6:B24 B32:B50">
    <cfRule type="cellIs" dxfId="3" priority="5" operator="lessThan">
      <formula>0</formula>
    </cfRule>
  </conditionalFormatting>
  <conditionalFormatting sqref="P5:R25">
    <cfRule type="cellIs" dxfId="2" priority="2" operator="lessThan">
      <formula>0</formula>
    </cfRule>
    <cfRule type="cellIs" dxfId="1" priority="4" operator="lessThan">
      <formula>0</formula>
    </cfRule>
  </conditionalFormatting>
  <printOptions horizontalCentered="1" gridLines="1"/>
  <pageMargins left="0" right="0" top="0" bottom="0" header="0" footer="0"/>
  <pageSetup paperSize="9" scale="58" orientation="landscape" r:id="rId1"/>
  <headerFooter scaleWithDoc="0" alignWithMargins="0"/>
  <ignoredErrors>
    <ignoredError sqref="B25:M25 B5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35BFF-2FE8-4C6E-B887-1766FF9A5084}">
  <sheetPr>
    <pageSetUpPr fitToPage="1"/>
  </sheetPr>
  <dimension ref="A1:T53"/>
  <sheetViews>
    <sheetView zoomScaleNormal="100" workbookViewId="0">
      <selection activeCell="A3" sqref="A3"/>
    </sheetView>
  </sheetViews>
  <sheetFormatPr defaultColWidth="8.7265625" defaultRowHeight="14.5" x14ac:dyDescent="0.35"/>
  <cols>
    <col min="1" max="1" width="16.26953125" style="3" customWidth="1"/>
    <col min="2" max="2" width="11.26953125" style="3" bestFit="1" customWidth="1"/>
    <col min="3" max="3" width="18" style="3" bestFit="1" customWidth="1"/>
    <col min="4" max="4" width="18" style="3" customWidth="1"/>
    <col min="5" max="5" width="15.26953125" style="3" bestFit="1" customWidth="1"/>
    <col min="6" max="6" width="16.26953125" style="3" customWidth="1"/>
    <col min="7" max="7" width="16.54296875" style="3" customWidth="1"/>
    <col min="8" max="8" width="15" style="3" customWidth="1"/>
    <col min="9" max="9" width="16.26953125" style="6" customWidth="1"/>
    <col min="10" max="10" width="15.26953125" style="3" customWidth="1"/>
    <col min="11" max="11" width="15.1796875" style="6" customWidth="1"/>
    <col min="12" max="12" width="11" style="3" bestFit="1" customWidth="1"/>
    <col min="13" max="13" width="14.81640625" style="3" bestFit="1" customWidth="1"/>
    <col min="14" max="14" width="5.54296875" style="3" customWidth="1"/>
    <col min="15" max="15" width="18" style="3" bestFit="1" customWidth="1"/>
    <col min="16" max="16" width="11.26953125" style="3" bestFit="1" customWidth="1"/>
    <col min="17" max="17" width="15.26953125" style="3" bestFit="1" customWidth="1"/>
    <col min="18" max="18" width="16.26953125" style="6" customWidth="1"/>
    <col min="19" max="19" width="15.26953125" style="3" bestFit="1" customWidth="1"/>
    <col min="20" max="20" width="15" style="6" bestFit="1" customWidth="1"/>
    <col min="21" max="21" width="15" style="3" bestFit="1" customWidth="1"/>
    <col min="22" max="22" width="14.54296875" style="3" bestFit="1" customWidth="1"/>
    <col min="23" max="23" width="15.453125" style="3" customWidth="1"/>
    <col min="24" max="24" width="11.26953125" style="3" customWidth="1"/>
    <col min="25" max="25" width="17" style="3" customWidth="1"/>
    <col min="26" max="16384" width="8.7265625" style="3"/>
  </cols>
  <sheetData>
    <row r="1" spans="1:20" s="3" customFormat="1" ht="18.5" x14ac:dyDescent="0.45">
      <c r="A1" s="1" t="s">
        <v>35</v>
      </c>
      <c r="B1" s="2"/>
      <c r="C1" s="2"/>
      <c r="D1" s="2"/>
      <c r="E1" s="4"/>
      <c r="F1" s="5"/>
      <c r="G1" s="5"/>
      <c r="K1" s="6"/>
      <c r="R1" s="6"/>
      <c r="T1" s="6"/>
    </row>
    <row r="2" spans="1:20" s="3" customFormat="1" x14ac:dyDescent="0.35">
      <c r="A2" s="3" t="s">
        <v>46</v>
      </c>
      <c r="B2" s="2"/>
      <c r="C2" s="2"/>
      <c r="D2" s="2"/>
      <c r="E2" s="4"/>
      <c r="F2" s="5"/>
      <c r="G2" s="5"/>
      <c r="K2" s="6"/>
      <c r="R2" s="6"/>
      <c r="T2" s="6"/>
    </row>
    <row r="3" spans="1:20" s="3" customFormat="1" x14ac:dyDescent="0.35">
      <c r="B3" s="2"/>
      <c r="C3" s="2"/>
      <c r="D3" s="2"/>
      <c r="E3" s="4"/>
      <c r="F3" s="5"/>
      <c r="G3" s="5"/>
      <c r="K3" s="6"/>
      <c r="R3" s="6"/>
      <c r="T3" s="6"/>
    </row>
    <row r="4" spans="1:20" s="12" customFormat="1" ht="101.5" x14ac:dyDescent="0.45">
      <c r="A4" s="8" t="s">
        <v>0</v>
      </c>
      <c r="B4" s="9" t="s">
        <v>28</v>
      </c>
      <c r="C4" s="10" t="s">
        <v>44</v>
      </c>
      <c r="D4" s="8" t="s">
        <v>37</v>
      </c>
      <c r="E4" s="10" t="s">
        <v>38</v>
      </c>
      <c r="F4" s="10" t="s">
        <v>39</v>
      </c>
      <c r="G4" s="10" t="s">
        <v>6</v>
      </c>
      <c r="H4" s="10" t="s">
        <v>40</v>
      </c>
      <c r="I4" s="10" t="s">
        <v>36</v>
      </c>
      <c r="J4" s="10" t="s">
        <v>42</v>
      </c>
      <c r="K4" s="8" t="s">
        <v>31</v>
      </c>
      <c r="L4" s="8" t="s">
        <v>48</v>
      </c>
      <c r="M4" s="8" t="s">
        <v>45</v>
      </c>
    </row>
    <row r="5" spans="1:20" s="19" customFormat="1" x14ac:dyDescent="0.45">
      <c r="A5" s="13" t="s">
        <v>26</v>
      </c>
      <c r="B5" s="14">
        <v>5573310</v>
      </c>
      <c r="C5" s="15">
        <v>304.683039740808</v>
      </c>
      <c r="D5" s="15">
        <v>147.65201185791653</v>
      </c>
      <c r="E5" s="15">
        <v>452.33505159872453</v>
      </c>
      <c r="F5" s="15">
        <v>143.26035446889512</v>
      </c>
      <c r="G5" s="15">
        <v>595.59540606761914</v>
      </c>
      <c r="H5" s="15">
        <v>96.980071088814626</v>
      </c>
      <c r="I5" s="15">
        <v>692.57547715643409</v>
      </c>
      <c r="J5" s="15">
        <v>10.023361162397212</v>
      </c>
      <c r="K5" s="16">
        <v>702.59883831883121</v>
      </c>
      <c r="L5" s="15">
        <v>-39.962942554636733</v>
      </c>
      <c r="M5" s="30">
        <v>662.6358957641944</v>
      </c>
      <c r="N5" s="34"/>
    </row>
    <row r="6" spans="1:20" s="3" customFormat="1" x14ac:dyDescent="0.35">
      <c r="A6" s="20" t="s">
        <v>7</v>
      </c>
      <c r="B6" s="21">
        <v>20618</v>
      </c>
      <c r="C6" s="15">
        <v>536.00795269886532</v>
      </c>
      <c r="D6" s="15">
        <v>145.84361944697483</v>
      </c>
      <c r="E6" s="15">
        <v>681.85157214584012</v>
      </c>
      <c r="F6" s="15">
        <v>360.89881683326763</v>
      </c>
      <c r="G6" s="15">
        <v>1042.7503889791078</v>
      </c>
      <c r="H6" s="15">
        <v>117.46952110948367</v>
      </c>
      <c r="I6" s="15">
        <v>1160.2199100885914</v>
      </c>
      <c r="J6" s="15">
        <v>-65.102046755262393</v>
      </c>
      <c r="K6" s="16">
        <v>1095.1178633333291</v>
      </c>
      <c r="L6" s="15">
        <v>-1.7374005228441116</v>
      </c>
      <c r="M6" s="30">
        <v>1093.3804628104849</v>
      </c>
      <c r="N6" s="35"/>
      <c r="R6" s="6"/>
      <c r="T6" s="6"/>
    </row>
    <row r="7" spans="1:20" s="3" customFormat="1" x14ac:dyDescent="0.35">
      <c r="A7" s="20" t="s">
        <v>8</v>
      </c>
      <c r="B7" s="21">
        <v>4590</v>
      </c>
      <c r="C7" s="15">
        <v>100.37910615049999</v>
      </c>
      <c r="D7" s="15">
        <v>152.86276041789654</v>
      </c>
      <c r="E7" s="15">
        <v>253.24186656839652</v>
      </c>
      <c r="F7" s="15">
        <v>315.19423538792751</v>
      </c>
      <c r="G7" s="15">
        <v>568.43610195632402</v>
      </c>
      <c r="H7" s="15">
        <v>141.63926877483769</v>
      </c>
      <c r="I7" s="15">
        <v>710.07537073116168</v>
      </c>
      <c r="J7" s="15">
        <v>-14.086928104575163</v>
      </c>
      <c r="K7" s="16">
        <v>695.98844262658656</v>
      </c>
      <c r="L7" s="15">
        <v>-4.357913725490195</v>
      </c>
      <c r="M7" s="30">
        <v>691.63052890109634</v>
      </c>
      <c r="N7" s="35"/>
      <c r="R7" s="6"/>
      <c r="T7" s="6"/>
    </row>
    <row r="8" spans="1:20" s="3" customFormat="1" x14ac:dyDescent="0.35">
      <c r="A8" s="20" t="s">
        <v>9</v>
      </c>
      <c r="B8" s="21">
        <v>2628</v>
      </c>
      <c r="C8" s="15">
        <v>-652.50830936928855</v>
      </c>
      <c r="D8" s="15">
        <v>116.53326299530215</v>
      </c>
      <c r="E8" s="15">
        <v>-535.9750463739864</v>
      </c>
      <c r="F8" s="15">
        <v>443.68502035036516</v>
      </c>
      <c r="G8" s="15">
        <v>-92.290026023621238</v>
      </c>
      <c r="H8" s="15">
        <v>166.70968473821077</v>
      </c>
      <c r="I8" s="15">
        <v>74.419658714589517</v>
      </c>
      <c r="J8" s="15">
        <v>-229.73097412480973</v>
      </c>
      <c r="K8" s="16">
        <v>-155.31131541022023</v>
      </c>
      <c r="L8" s="15">
        <v>-336.01268436073065</v>
      </c>
      <c r="M8" s="30">
        <v>-491.32399977095082</v>
      </c>
      <c r="N8" s="35"/>
      <c r="R8" s="6"/>
      <c r="T8" s="6"/>
    </row>
    <row r="9" spans="1:20" s="3" customFormat="1" x14ac:dyDescent="0.35">
      <c r="A9" s="20" t="s">
        <v>10</v>
      </c>
      <c r="B9" s="21">
        <v>2035</v>
      </c>
      <c r="C9" s="15">
        <v>288.73292755656178</v>
      </c>
      <c r="D9" s="15">
        <v>93.70392843955868</v>
      </c>
      <c r="E9" s="15">
        <v>382.43685599612041</v>
      </c>
      <c r="F9" s="15">
        <v>64.730901540723551</v>
      </c>
      <c r="G9" s="15">
        <v>447.16775753684396</v>
      </c>
      <c r="H9" s="15">
        <v>171.00335888188036</v>
      </c>
      <c r="I9" s="15">
        <v>618.17111641872441</v>
      </c>
      <c r="J9" s="15">
        <v>-196.75823095823097</v>
      </c>
      <c r="K9" s="16">
        <v>421.41288546049344</v>
      </c>
      <c r="L9" s="15">
        <v>37.679357248157245</v>
      </c>
      <c r="M9" s="30">
        <v>459.0922427086507</v>
      </c>
      <c r="N9" s="35"/>
      <c r="R9" s="6"/>
      <c r="T9" s="6"/>
    </row>
    <row r="10" spans="1:20" s="3" customFormat="1" x14ac:dyDescent="0.35">
      <c r="A10" s="20" t="s">
        <v>11</v>
      </c>
      <c r="B10" s="21">
        <v>7475</v>
      </c>
      <c r="C10" s="15">
        <v>398.4071089088726</v>
      </c>
      <c r="D10" s="15">
        <v>134.93576712639796</v>
      </c>
      <c r="E10" s="15">
        <v>533.34287603527059</v>
      </c>
      <c r="F10" s="15">
        <v>629.53167563565398</v>
      </c>
      <c r="G10" s="15">
        <v>1162.8745516709246</v>
      </c>
      <c r="H10" s="15">
        <v>169.23423219084708</v>
      </c>
      <c r="I10" s="15">
        <v>1332.1087838617718</v>
      </c>
      <c r="J10" s="15">
        <v>-51.352508361204016</v>
      </c>
      <c r="K10" s="16">
        <v>1280.7562755005677</v>
      </c>
      <c r="L10" s="15">
        <v>30.539428615384615</v>
      </c>
      <c r="M10" s="30">
        <v>1311.2957041159523</v>
      </c>
      <c r="N10" s="35"/>
      <c r="R10" s="6"/>
      <c r="T10" s="6"/>
    </row>
    <row r="11" spans="1:20" s="3" customFormat="1" x14ac:dyDescent="0.35">
      <c r="A11" s="20" t="s">
        <v>12</v>
      </c>
      <c r="B11" s="21">
        <v>124021</v>
      </c>
      <c r="C11" s="15">
        <v>-71.249145253512907</v>
      </c>
      <c r="D11" s="15">
        <v>120.02582302703475</v>
      </c>
      <c r="E11" s="15">
        <v>48.776677773521847</v>
      </c>
      <c r="F11" s="15">
        <v>197.86284227498217</v>
      </c>
      <c r="G11" s="15">
        <v>246.63952004850401</v>
      </c>
      <c r="H11" s="15">
        <v>92.949852899660073</v>
      </c>
      <c r="I11" s="15">
        <v>339.58937294816411</v>
      </c>
      <c r="J11" s="15">
        <v>-2.0231976842631489</v>
      </c>
      <c r="K11" s="16">
        <v>337.56617526390096</v>
      </c>
      <c r="L11" s="15">
        <v>-24.295865109549961</v>
      </c>
      <c r="M11" s="30">
        <v>313.27031015435102</v>
      </c>
      <c r="N11" s="35"/>
      <c r="R11" s="6"/>
      <c r="T11" s="6"/>
    </row>
    <row r="12" spans="1:20" s="3" customFormat="1" x14ac:dyDescent="0.35">
      <c r="A12" s="20" t="s">
        <v>13</v>
      </c>
      <c r="B12" s="21">
        <v>8975</v>
      </c>
      <c r="C12" s="15">
        <v>-174.45208320102537</v>
      </c>
      <c r="D12" s="15">
        <v>145.81373079308344</v>
      </c>
      <c r="E12" s="15">
        <v>-28.638352407941952</v>
      </c>
      <c r="F12" s="15">
        <v>563.2892348691521</v>
      </c>
      <c r="G12" s="15">
        <v>534.65088246121013</v>
      </c>
      <c r="H12" s="15">
        <v>135.65138997861726</v>
      </c>
      <c r="I12" s="15">
        <v>670.30227243982745</v>
      </c>
      <c r="J12" s="15">
        <v>-26.421058495821725</v>
      </c>
      <c r="K12" s="16">
        <v>643.88121394400571</v>
      </c>
      <c r="L12" s="15">
        <v>48.743186115877442</v>
      </c>
      <c r="M12" s="30">
        <v>692.62440005988321</v>
      </c>
      <c r="N12" s="35"/>
      <c r="R12" s="6"/>
      <c r="T12" s="6"/>
    </row>
    <row r="13" spans="1:20" s="3" customFormat="1" x14ac:dyDescent="0.35">
      <c r="A13" s="20" t="s">
        <v>14</v>
      </c>
      <c r="B13" s="21">
        <v>9049</v>
      </c>
      <c r="C13" s="15">
        <v>145.13891690541399</v>
      </c>
      <c r="D13" s="15">
        <v>118.22882002179736</v>
      </c>
      <c r="E13" s="15">
        <v>263.36773692721135</v>
      </c>
      <c r="F13" s="15">
        <v>299.43236203160592</v>
      </c>
      <c r="G13" s="15">
        <v>562.80009895881722</v>
      </c>
      <c r="H13" s="15">
        <v>122.14686922024327</v>
      </c>
      <c r="I13" s="15">
        <v>684.94696817906049</v>
      </c>
      <c r="J13" s="15">
        <v>-118.93513095369654</v>
      </c>
      <c r="K13" s="16">
        <v>566.01183722536393</v>
      </c>
      <c r="L13" s="15">
        <v>-10.222646313404793</v>
      </c>
      <c r="M13" s="30">
        <v>555.78919091195905</v>
      </c>
      <c r="N13" s="35"/>
      <c r="R13" s="6"/>
      <c r="T13" s="6"/>
    </row>
    <row r="14" spans="1:20" s="3" customFormat="1" x14ac:dyDescent="0.35">
      <c r="A14" s="20" t="s">
        <v>15</v>
      </c>
      <c r="B14" s="21">
        <v>4073</v>
      </c>
      <c r="C14" s="15">
        <v>484.4675081415964</v>
      </c>
      <c r="D14" s="15">
        <v>103.2008743770611</v>
      </c>
      <c r="E14" s="15">
        <v>587.66838251865749</v>
      </c>
      <c r="F14" s="15">
        <v>600.00235964439889</v>
      </c>
      <c r="G14" s="15">
        <v>1187.6707421630565</v>
      </c>
      <c r="H14" s="15">
        <v>178.18180087809475</v>
      </c>
      <c r="I14" s="15">
        <v>1365.8525430411512</v>
      </c>
      <c r="J14" s="15">
        <v>5.9528602995335138</v>
      </c>
      <c r="K14" s="16">
        <v>1371.8054033406847</v>
      </c>
      <c r="L14" s="15">
        <v>-109.31242921679356</v>
      </c>
      <c r="M14" s="30">
        <v>1392.0554183075396</v>
      </c>
      <c r="N14" s="35"/>
      <c r="R14" s="6"/>
      <c r="T14" s="6"/>
    </row>
    <row r="15" spans="1:20" s="3" customFormat="1" x14ac:dyDescent="0.35">
      <c r="A15" s="20" t="s">
        <v>16</v>
      </c>
      <c r="B15" s="21">
        <v>2933</v>
      </c>
      <c r="C15" s="15">
        <v>-68.415907656125498</v>
      </c>
      <c r="D15" s="15">
        <v>113.21644552919442</v>
      </c>
      <c r="E15" s="15">
        <v>44.800537873068919</v>
      </c>
      <c r="F15" s="15">
        <v>518.10847762547326</v>
      </c>
      <c r="G15" s="15">
        <v>562.9090154985422</v>
      </c>
      <c r="H15" s="15">
        <v>155.83383127455122</v>
      </c>
      <c r="I15" s="15">
        <v>718.74284677309345</v>
      </c>
      <c r="J15" s="15">
        <v>201.84623252642345</v>
      </c>
      <c r="K15" s="16">
        <v>920.58907929951692</v>
      </c>
      <c r="L15" s="15">
        <v>-1.5458484282304825</v>
      </c>
      <c r="M15" s="30">
        <v>927.56813029167517</v>
      </c>
      <c r="N15" s="35"/>
      <c r="R15" s="6"/>
      <c r="T15" s="6"/>
    </row>
    <row r="16" spans="1:20" s="3" customFormat="1" x14ac:dyDescent="0.35">
      <c r="A16" s="20" t="s">
        <v>17</v>
      </c>
      <c r="B16" s="21">
        <v>1424</v>
      </c>
      <c r="C16" s="15">
        <v>601.99375064576338</v>
      </c>
      <c r="D16" s="15">
        <v>155.57105376497483</v>
      </c>
      <c r="E16" s="15">
        <v>757.56480441073813</v>
      </c>
      <c r="F16" s="15">
        <v>264.82732197881802</v>
      </c>
      <c r="G16" s="15">
        <v>1022.3921263895561</v>
      </c>
      <c r="H16" s="15">
        <v>204.41850951710521</v>
      </c>
      <c r="I16" s="15">
        <v>1226.8106359066614</v>
      </c>
      <c r="J16" s="15">
        <v>99.916432584269657</v>
      </c>
      <c r="K16" s="16">
        <v>1326.7270684909311</v>
      </c>
      <c r="L16" s="15">
        <v>-22.24096769662922</v>
      </c>
      <c r="M16" s="30">
        <v>1447.2379960892456</v>
      </c>
      <c r="N16" s="35"/>
      <c r="R16" s="6"/>
      <c r="T16" s="6"/>
    </row>
    <row r="17" spans="1:20" s="3" customFormat="1" x14ac:dyDescent="0.35">
      <c r="A17" s="20" t="s">
        <v>18</v>
      </c>
      <c r="B17" s="21">
        <v>21290</v>
      </c>
      <c r="C17" s="15">
        <v>264.62183673036515</v>
      </c>
      <c r="D17" s="15">
        <v>95.254213275307606</v>
      </c>
      <c r="E17" s="15">
        <v>359.87605000567277</v>
      </c>
      <c r="F17" s="15">
        <v>165.34065834647436</v>
      </c>
      <c r="G17" s="15">
        <v>525.21670835214707</v>
      </c>
      <c r="H17" s="15">
        <v>65.431911668898749</v>
      </c>
      <c r="I17" s="15">
        <v>590.64862002104587</v>
      </c>
      <c r="J17" s="15">
        <v>-87.23574448097699</v>
      </c>
      <c r="K17" s="16">
        <v>503.41287554006885</v>
      </c>
      <c r="L17" s="15">
        <v>-11.078615120784406</v>
      </c>
      <c r="M17" s="30">
        <v>519.73009622529662</v>
      </c>
      <c r="N17" s="35"/>
      <c r="R17" s="6"/>
      <c r="T17" s="6"/>
    </row>
    <row r="18" spans="1:20" s="3" customFormat="1" x14ac:dyDescent="0.35">
      <c r="A18" s="20" t="s">
        <v>19</v>
      </c>
      <c r="B18" s="21">
        <v>3637</v>
      </c>
      <c r="C18" s="15">
        <v>679.13841557763919</v>
      </c>
      <c r="D18" s="15">
        <v>146.37092755142416</v>
      </c>
      <c r="E18" s="15">
        <v>825.50934312906338</v>
      </c>
      <c r="F18" s="15">
        <v>401.06742518235535</v>
      </c>
      <c r="G18" s="15">
        <v>1226.5767683114186</v>
      </c>
      <c r="H18" s="15">
        <v>183.94726954673496</v>
      </c>
      <c r="I18" s="15">
        <v>1410.5240378581539</v>
      </c>
      <c r="J18" s="15">
        <v>-12.451196040692878</v>
      </c>
      <c r="K18" s="16">
        <v>1398.0728418174608</v>
      </c>
      <c r="L18" s="15">
        <v>10.999628265053616</v>
      </c>
      <c r="M18" s="30">
        <v>1404.2738822518847</v>
      </c>
      <c r="N18" s="35"/>
      <c r="R18" s="6"/>
      <c r="T18" s="6"/>
    </row>
    <row r="19" spans="1:20" s="3" customFormat="1" x14ac:dyDescent="0.35">
      <c r="A19" s="20" t="s">
        <v>20</v>
      </c>
      <c r="B19" s="21">
        <v>6708</v>
      </c>
      <c r="C19" s="15">
        <v>175.43764226447314</v>
      </c>
      <c r="D19" s="15">
        <v>129.47524508120705</v>
      </c>
      <c r="E19" s="15">
        <v>304.91288734568019</v>
      </c>
      <c r="F19" s="15">
        <v>347.19129643497484</v>
      </c>
      <c r="G19" s="15">
        <v>652.10418378065503</v>
      </c>
      <c r="H19" s="15">
        <v>134.44528929422157</v>
      </c>
      <c r="I19" s="15">
        <v>786.54947307487657</v>
      </c>
      <c r="J19" s="15">
        <v>24.728682170542637</v>
      </c>
      <c r="K19" s="16">
        <v>811.27815524541916</v>
      </c>
      <c r="L19" s="15">
        <v>-23.301341762075136</v>
      </c>
      <c r="M19" s="30">
        <v>841.49261770516875</v>
      </c>
      <c r="N19" s="35"/>
      <c r="R19" s="6"/>
      <c r="T19" s="6"/>
    </row>
    <row r="20" spans="1:20" s="3" customFormat="1" x14ac:dyDescent="0.35">
      <c r="A20" s="20" t="s">
        <v>21</v>
      </c>
      <c r="B20" s="21">
        <v>1412</v>
      </c>
      <c r="C20" s="15">
        <v>-30.971996650375736</v>
      </c>
      <c r="D20" s="15">
        <v>121.97248633754529</v>
      </c>
      <c r="E20" s="15">
        <v>91.000489687169548</v>
      </c>
      <c r="F20" s="15">
        <v>568.84129503367762</v>
      </c>
      <c r="G20" s="15">
        <v>659.84178472084716</v>
      </c>
      <c r="H20" s="15">
        <v>185.29185205264611</v>
      </c>
      <c r="I20" s="15">
        <v>845.13363677349332</v>
      </c>
      <c r="J20" s="15">
        <v>-253.38668555240793</v>
      </c>
      <c r="K20" s="16">
        <v>591.7469512210854</v>
      </c>
      <c r="L20" s="15">
        <v>-82.754837252124645</v>
      </c>
      <c r="M20" s="30">
        <v>552.84863613609957</v>
      </c>
      <c r="N20" s="35"/>
      <c r="R20" s="6"/>
      <c r="T20" s="6"/>
    </row>
    <row r="21" spans="1:20" s="3" customFormat="1" x14ac:dyDescent="0.35">
      <c r="A21" s="20" t="s">
        <v>22</v>
      </c>
      <c r="B21" s="21">
        <v>2313</v>
      </c>
      <c r="C21" s="15">
        <v>-780.98552443552501</v>
      </c>
      <c r="D21" s="15">
        <v>100.57610741445329</v>
      </c>
      <c r="E21" s="15">
        <v>-680.4094170210717</v>
      </c>
      <c r="F21" s="15">
        <v>545.59814102615553</v>
      </c>
      <c r="G21" s="15">
        <v>-134.8112759949162</v>
      </c>
      <c r="H21" s="15">
        <v>164.0576361876663</v>
      </c>
      <c r="I21" s="15">
        <v>29.246360192750107</v>
      </c>
      <c r="J21" s="15">
        <v>84.244703847816695</v>
      </c>
      <c r="K21" s="16">
        <v>113.4910640405668</v>
      </c>
      <c r="L21" s="15">
        <v>23.598229999999994</v>
      </c>
      <c r="M21" s="30">
        <v>491.12039737390018</v>
      </c>
      <c r="N21" s="35"/>
      <c r="R21" s="6"/>
      <c r="T21" s="6"/>
    </row>
    <row r="22" spans="1:20" s="3" customFormat="1" x14ac:dyDescent="0.35">
      <c r="A22" s="20" t="s">
        <v>23</v>
      </c>
      <c r="B22" s="21">
        <v>19727</v>
      </c>
      <c r="C22" s="15">
        <v>-155.00918596214996</v>
      </c>
      <c r="D22" s="15">
        <v>188.06294692133042</v>
      </c>
      <c r="E22" s="15">
        <v>33.053760959180472</v>
      </c>
      <c r="F22" s="15">
        <v>281.81015106098471</v>
      </c>
      <c r="G22" s="15">
        <v>314.86391202016517</v>
      </c>
      <c r="H22" s="15">
        <v>106.51921966649113</v>
      </c>
      <c r="I22" s="15">
        <v>421.38313168665633</v>
      </c>
      <c r="J22" s="15">
        <v>-122.00968216150454</v>
      </c>
      <c r="K22" s="16">
        <v>299.37344952515178</v>
      </c>
      <c r="L22" s="15">
        <v>13.942253256957468</v>
      </c>
      <c r="M22" s="30">
        <v>306.55877986276016</v>
      </c>
      <c r="N22" s="35"/>
      <c r="R22" s="6"/>
      <c r="T22" s="6"/>
    </row>
    <row r="23" spans="1:20" s="3" customFormat="1" x14ac:dyDescent="0.35">
      <c r="A23" s="20" t="s">
        <v>24</v>
      </c>
      <c r="B23" s="21">
        <v>1895</v>
      </c>
      <c r="C23" s="15">
        <v>434.98653283487789</v>
      </c>
      <c r="D23" s="15">
        <v>132.89382732312865</v>
      </c>
      <c r="E23" s="15">
        <v>567.88036015800651</v>
      </c>
      <c r="F23" s="15">
        <v>598.09104779532117</v>
      </c>
      <c r="G23" s="15">
        <v>1165.9714079533278</v>
      </c>
      <c r="H23" s="15">
        <v>200.57679936133258</v>
      </c>
      <c r="I23" s="15">
        <v>1366.5482073146604</v>
      </c>
      <c r="J23" s="15">
        <v>135.25857519788917</v>
      </c>
      <c r="K23" s="16">
        <v>1501.8067825125495</v>
      </c>
      <c r="L23" s="15">
        <v>15.83336992084433</v>
      </c>
      <c r="M23" s="30">
        <v>1646.9460067869559</v>
      </c>
      <c r="N23" s="35"/>
      <c r="R23" s="6"/>
      <c r="T23" s="6"/>
    </row>
    <row r="24" spans="1:20" s="3" customFormat="1" x14ac:dyDescent="0.35">
      <c r="A24" s="20" t="s">
        <v>25</v>
      </c>
      <c r="B24" s="21">
        <v>3387</v>
      </c>
      <c r="C24" s="15">
        <v>956.69716382973093</v>
      </c>
      <c r="D24" s="15">
        <v>111.09984169072212</v>
      </c>
      <c r="E24" s="15">
        <v>1067.797005520453</v>
      </c>
      <c r="F24" s="15">
        <v>16.583149912538111</v>
      </c>
      <c r="G24" s="15">
        <v>1084.3801554329912</v>
      </c>
      <c r="H24" s="15">
        <v>174.74765090764481</v>
      </c>
      <c r="I24" s="15">
        <v>1259.127806340636</v>
      </c>
      <c r="J24" s="15">
        <v>-3.5293770298198996</v>
      </c>
      <c r="K24" s="16">
        <v>1255.5984293108161</v>
      </c>
      <c r="L24" s="15">
        <v>-16.863418077945092</v>
      </c>
      <c r="M24" s="30">
        <v>1266.4502713834468</v>
      </c>
      <c r="N24" s="35"/>
      <c r="R24" s="6"/>
      <c r="T24" s="6"/>
    </row>
    <row r="25" spans="1:20" s="3" customFormat="1" x14ac:dyDescent="0.35">
      <c r="A25" s="23" t="s">
        <v>43</v>
      </c>
      <c r="B25" s="24">
        <f>SUM(B6:B24)</f>
        <v>248190</v>
      </c>
      <c r="C25" s="36">
        <f>('Vos-laskelma'!C25/'Vos-laskelma'!$B$25)</f>
        <v>61.813031385291801</v>
      </c>
      <c r="D25" s="36">
        <f>('Vos-laskelma'!D25/'Vos-laskelma'!$B$25)</f>
        <v>127.41911761629727</v>
      </c>
      <c r="E25" s="36">
        <f>('Vos-laskelma'!E25/'Vos-laskelma'!$B$25)</f>
        <v>189.23214900158905</v>
      </c>
      <c r="F25" s="36">
        <f>('Vos-laskelma'!F25/'Vos-laskelma'!$B$25)</f>
        <v>272.60460530849031</v>
      </c>
      <c r="G25" s="36">
        <f>('Vos-laskelma'!G25/'Vos-laskelma'!$B$25)</f>
        <v>461.8367543100793</v>
      </c>
      <c r="H25" s="36">
        <f>('Vos-laskelma'!H25/'Vos-laskelma'!$B$25)</f>
        <v>109.2950022758618</v>
      </c>
      <c r="I25" s="36">
        <f>('Vos-laskelma'!I25/'Vos-laskelma'!$B$25)</f>
        <v>571.13175658594116</v>
      </c>
      <c r="J25" s="36">
        <f>('Vos-laskelma'!J25/'Vos-laskelma'!$B$25)</f>
        <v>-30.874656513155244</v>
      </c>
      <c r="K25" s="36">
        <f>('Vos-laskelma'!K25/'Vos-laskelma'!$B$25)</f>
        <v>540.25710007278599</v>
      </c>
      <c r="L25" s="36">
        <f>('Vos-laskelma'!L25/'Vos-laskelma'!$B$25)</f>
        <v>-4.7660508747854298</v>
      </c>
      <c r="M25" s="37">
        <f>('Vos-laskelma'!M25/'Vos-laskelma'!$B$25)</f>
        <v>535.4910491980005</v>
      </c>
      <c r="R25" s="6"/>
      <c r="T25" s="6"/>
    </row>
    <row r="26" spans="1:20" s="3" customFormat="1" x14ac:dyDescent="0.35"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R26" s="6"/>
      <c r="T26" s="6"/>
    </row>
    <row r="27" spans="1:20" s="3" customFormat="1" ht="18.5" x14ac:dyDescent="0.45">
      <c r="A27" s="28" t="s">
        <v>34</v>
      </c>
      <c r="R27" s="6"/>
      <c r="T27" s="6"/>
    </row>
    <row r="28" spans="1:20" s="3" customFormat="1" x14ac:dyDescent="0.35">
      <c r="A28" s="3" t="s">
        <v>47</v>
      </c>
    </row>
    <row r="29" spans="1:20" s="3" customFormat="1" x14ac:dyDescent="0.35">
      <c r="D29" s="6"/>
      <c r="F29" s="6"/>
      <c r="R29" s="6"/>
      <c r="T29" s="6"/>
    </row>
    <row r="30" spans="1:20" s="3" customFormat="1" ht="87" x14ac:dyDescent="0.35">
      <c r="A30" s="8" t="s">
        <v>0</v>
      </c>
      <c r="B30" s="9" t="s">
        <v>1</v>
      </c>
      <c r="C30" s="10" t="s">
        <v>38</v>
      </c>
      <c r="D30" s="10" t="s">
        <v>39</v>
      </c>
      <c r="E30" s="10" t="s">
        <v>6</v>
      </c>
      <c r="F30" s="10" t="s">
        <v>40</v>
      </c>
      <c r="G30" s="10" t="s">
        <v>2</v>
      </c>
      <c r="H30" s="10" t="s">
        <v>41</v>
      </c>
      <c r="I30" s="8" t="s">
        <v>31</v>
      </c>
      <c r="J30" s="8" t="s">
        <v>3</v>
      </c>
      <c r="K30" s="8" t="s">
        <v>33</v>
      </c>
      <c r="R30" s="6"/>
      <c r="T30" s="6"/>
    </row>
    <row r="31" spans="1:20" s="3" customFormat="1" x14ac:dyDescent="0.35">
      <c r="A31" s="39" t="s">
        <v>26</v>
      </c>
      <c r="B31" s="14">
        <v>5533611</v>
      </c>
      <c r="C31" s="14">
        <v>299.81989986609904</v>
      </c>
      <c r="D31" s="14">
        <v>146.10444297699294</v>
      </c>
      <c r="E31" s="14">
        <v>445.92434284309201</v>
      </c>
      <c r="F31" s="14">
        <v>153.24532208715087</v>
      </c>
      <c r="G31" s="14">
        <v>599.1696649302429</v>
      </c>
      <c r="H31" s="14">
        <v>10.095270339747408</v>
      </c>
      <c r="I31" s="40">
        <v>609.26493526999025</v>
      </c>
      <c r="J31" s="14">
        <v>-38.999174661480581</v>
      </c>
      <c r="K31" s="41">
        <v>570.26576060850971</v>
      </c>
      <c r="R31" s="6"/>
      <c r="T31" s="6"/>
    </row>
    <row r="32" spans="1:20" s="3" customFormat="1" x14ac:dyDescent="0.35">
      <c r="A32" s="42" t="s">
        <v>7</v>
      </c>
      <c r="B32" s="21">
        <v>20801</v>
      </c>
      <c r="C32" s="14">
        <v>566.0063278857973</v>
      </c>
      <c r="D32" s="14">
        <v>355.12682595155849</v>
      </c>
      <c r="E32" s="14">
        <v>921.13315383735574</v>
      </c>
      <c r="F32" s="14">
        <v>176.88652771810928</v>
      </c>
      <c r="G32" s="14">
        <v>1098.019681555465</v>
      </c>
      <c r="H32" s="14">
        <v>-64.529301475890577</v>
      </c>
      <c r="I32" s="40">
        <v>1033.4903800795744</v>
      </c>
      <c r="J32" s="14">
        <v>-7.4210938031825409</v>
      </c>
      <c r="K32" s="41">
        <v>1026.0692862763917</v>
      </c>
      <c r="R32" s="6"/>
      <c r="T32" s="6"/>
    </row>
    <row r="33" spans="1:20" s="3" customFormat="1" x14ac:dyDescent="0.35">
      <c r="A33" s="42" t="s">
        <v>8</v>
      </c>
      <c r="B33" s="21">
        <v>4540</v>
      </c>
      <c r="C33" s="14">
        <v>29.563283494050694</v>
      </c>
      <c r="D33" s="14">
        <v>324.45719274793629</v>
      </c>
      <c r="E33" s="14">
        <v>354.02047624198696</v>
      </c>
      <c r="F33" s="14">
        <v>206.88799573921449</v>
      </c>
      <c r="G33" s="14">
        <v>560.90847198120139</v>
      </c>
      <c r="H33" s="14">
        <v>-14.242070484581498</v>
      </c>
      <c r="I33" s="40">
        <v>546.66640149661998</v>
      </c>
      <c r="J33" s="14">
        <v>1.770542511013214</v>
      </c>
      <c r="K33" s="41">
        <v>548.43694400763309</v>
      </c>
      <c r="R33" s="6"/>
      <c r="T33" s="6"/>
    </row>
    <row r="34" spans="1:20" s="3" customFormat="1" x14ac:dyDescent="0.35">
      <c r="A34" s="42" t="s">
        <v>9</v>
      </c>
      <c r="B34" s="21">
        <v>2689</v>
      </c>
      <c r="C34" s="14">
        <v>-624.55340804976697</v>
      </c>
      <c r="D34" s="14">
        <v>420.22723134042042</v>
      </c>
      <c r="E34" s="14">
        <v>-204.32617670934656</v>
      </c>
      <c r="F34" s="14">
        <v>229.93619131969342</v>
      </c>
      <c r="G34" s="14">
        <v>25.610014610346859</v>
      </c>
      <c r="H34" s="14">
        <v>-224.51952398661211</v>
      </c>
      <c r="I34" s="40">
        <v>-198.90950937626528</v>
      </c>
      <c r="J34" s="14">
        <v>-326.45468070286358</v>
      </c>
      <c r="K34" s="41">
        <v>-525.36419007912889</v>
      </c>
      <c r="R34" s="6"/>
      <c r="T34" s="6"/>
    </row>
    <row r="35" spans="1:20" s="3" customFormat="1" x14ac:dyDescent="0.35">
      <c r="A35" s="42" t="s">
        <v>10</v>
      </c>
      <c r="B35" s="21">
        <v>2029</v>
      </c>
      <c r="C35" s="14">
        <v>205.92591854636248</v>
      </c>
      <c r="D35" s="14">
        <v>389.76997537347285</v>
      </c>
      <c r="E35" s="14">
        <v>595.69589391983527</v>
      </c>
      <c r="F35" s="14">
        <v>227.84629986727481</v>
      </c>
      <c r="G35" s="14">
        <v>823.54219378711014</v>
      </c>
      <c r="H35" s="14">
        <v>-197.34006899950714</v>
      </c>
      <c r="I35" s="40">
        <v>626.202124787603</v>
      </c>
      <c r="J35" s="14">
        <v>1.9264674223755511</v>
      </c>
      <c r="K35" s="41">
        <v>628.12859220997848</v>
      </c>
      <c r="R35" s="6"/>
      <c r="T35" s="6"/>
    </row>
    <row r="36" spans="1:20" s="3" customFormat="1" x14ac:dyDescent="0.35">
      <c r="A36" s="42" t="s">
        <v>11</v>
      </c>
      <c r="B36" s="21">
        <v>7597</v>
      </c>
      <c r="C36" s="14">
        <v>434.78730395219242</v>
      </c>
      <c r="D36" s="14">
        <v>592.61864248631787</v>
      </c>
      <c r="E36" s="14">
        <v>1027.4059464385102</v>
      </c>
      <c r="F36" s="14">
        <v>237.71580938237457</v>
      </c>
      <c r="G36" s="14">
        <v>1265.1217558208848</v>
      </c>
      <c r="H36" s="14">
        <v>-50.527839936817166</v>
      </c>
      <c r="I36" s="40">
        <v>1214.5939158840677</v>
      </c>
      <c r="J36" s="14">
        <v>23.672032776095826</v>
      </c>
      <c r="K36" s="41">
        <v>1238.2659486601635</v>
      </c>
      <c r="R36" s="6"/>
      <c r="T36" s="6"/>
    </row>
    <row r="37" spans="1:20" s="3" customFormat="1" x14ac:dyDescent="0.35">
      <c r="A37" s="42" t="s">
        <v>12</v>
      </c>
      <c r="B37" s="21">
        <v>122594</v>
      </c>
      <c r="C37" s="14">
        <v>-87.504306214068507</v>
      </c>
      <c r="D37" s="14">
        <v>206.92164027945807</v>
      </c>
      <c r="E37" s="14">
        <v>119.41733406538958</v>
      </c>
      <c r="F37" s="14">
        <v>156.69675980565484</v>
      </c>
      <c r="G37" s="14">
        <v>276.11409387104436</v>
      </c>
      <c r="H37" s="14">
        <v>-2.0467478016868688</v>
      </c>
      <c r="I37" s="40">
        <v>274.06734606935748</v>
      </c>
      <c r="J37" s="14">
        <v>-25.950309212033211</v>
      </c>
      <c r="K37" s="41">
        <v>248.11703685732431</v>
      </c>
      <c r="R37" s="6"/>
      <c r="T37" s="6"/>
    </row>
    <row r="38" spans="1:20" s="3" customFormat="1" x14ac:dyDescent="0.35">
      <c r="A38" s="42" t="s">
        <v>13</v>
      </c>
      <c r="B38" s="21">
        <v>9099</v>
      </c>
      <c r="C38" s="14">
        <v>-188.69947859878457</v>
      </c>
      <c r="D38" s="14">
        <v>551.87013371636181</v>
      </c>
      <c r="E38" s="14">
        <v>363.17065511757721</v>
      </c>
      <c r="F38" s="14">
        <v>208.26133196945125</v>
      </c>
      <c r="G38" s="14">
        <v>571.43198708702846</v>
      </c>
      <c r="H38" s="14">
        <v>-26.060995713814705</v>
      </c>
      <c r="I38" s="40">
        <v>545.37099137321377</v>
      </c>
      <c r="J38" s="14">
        <v>33.34834021321025</v>
      </c>
      <c r="K38" s="41">
        <v>578.719331586424</v>
      </c>
      <c r="R38" s="6"/>
      <c r="T38" s="6"/>
    </row>
    <row r="39" spans="1:20" s="3" customFormat="1" x14ac:dyDescent="0.35">
      <c r="A39" s="42" t="s">
        <v>14</v>
      </c>
      <c r="B39" s="21">
        <v>9177</v>
      </c>
      <c r="C39" s="14">
        <v>162.01522294274648</v>
      </c>
      <c r="D39" s="14">
        <v>284.89217546720715</v>
      </c>
      <c r="E39" s="14">
        <v>446.9073984099536</v>
      </c>
      <c r="F39" s="14">
        <v>181.14918238039917</v>
      </c>
      <c r="G39" s="14">
        <v>628.05658079035277</v>
      </c>
      <c r="H39" s="14">
        <v>-117.27623406341942</v>
      </c>
      <c r="I39" s="40">
        <v>510.78034672693332</v>
      </c>
      <c r="J39" s="14">
        <v>-15.330212901819776</v>
      </c>
      <c r="K39" s="41">
        <v>495.45013382511354</v>
      </c>
      <c r="R39" s="6"/>
      <c r="T39" s="6"/>
    </row>
    <row r="40" spans="1:20" s="3" customFormat="1" x14ac:dyDescent="0.35">
      <c r="A40" s="42" t="s">
        <v>15</v>
      </c>
      <c r="B40" s="21">
        <v>4140</v>
      </c>
      <c r="C40" s="14">
        <v>564.8804688265468</v>
      </c>
      <c r="D40" s="14">
        <v>550.89057646780952</v>
      </c>
      <c r="E40" s="14">
        <v>1115.7710452943563</v>
      </c>
      <c r="F40" s="14">
        <v>233.21311446242763</v>
      </c>
      <c r="G40" s="14">
        <v>1348.9841597567838</v>
      </c>
      <c r="H40" s="14">
        <v>5.8565217391304349</v>
      </c>
      <c r="I40" s="40">
        <v>1354.8406814959144</v>
      </c>
      <c r="J40" s="14">
        <v>33.197714009661851</v>
      </c>
      <c r="K40" s="41">
        <v>1388.0383955055763</v>
      </c>
      <c r="R40" s="6"/>
      <c r="T40" s="6"/>
    </row>
    <row r="41" spans="1:20" s="3" customFormat="1" x14ac:dyDescent="0.35">
      <c r="A41" s="42" t="s">
        <v>16</v>
      </c>
      <c r="B41" s="21">
        <v>2964</v>
      </c>
      <c r="C41" s="14">
        <v>-90.675223180570171</v>
      </c>
      <c r="D41" s="14">
        <v>471.4499026649691</v>
      </c>
      <c r="E41" s="14">
        <v>380.77467948439892</v>
      </c>
      <c r="F41" s="14">
        <v>225.01485958616564</v>
      </c>
      <c r="G41" s="14">
        <v>605.78953907056462</v>
      </c>
      <c r="H41" s="14">
        <v>199.7351551956815</v>
      </c>
      <c r="I41" s="40">
        <v>805.52469426624612</v>
      </c>
      <c r="J41" s="14">
        <v>3.7276218960863656</v>
      </c>
      <c r="K41" s="41">
        <v>809.25231616233248</v>
      </c>
      <c r="R41" s="6"/>
      <c r="T41" s="6"/>
    </row>
    <row r="42" spans="1:20" s="3" customFormat="1" x14ac:dyDescent="0.35">
      <c r="A42" s="42" t="s">
        <v>17</v>
      </c>
      <c r="B42" s="21">
        <v>1477</v>
      </c>
      <c r="C42" s="14">
        <v>572.56038534047514</v>
      </c>
      <c r="D42" s="14">
        <v>105.38419116139872</v>
      </c>
      <c r="E42" s="14">
        <v>677.94457650187394</v>
      </c>
      <c r="F42" s="14">
        <v>255.26790205617169</v>
      </c>
      <c r="G42" s="14">
        <v>933.21247855804563</v>
      </c>
      <c r="H42" s="14">
        <v>96.331076506431955</v>
      </c>
      <c r="I42" s="40">
        <v>1029.5435550644777</v>
      </c>
      <c r="J42" s="14">
        <v>143.04686966824647</v>
      </c>
      <c r="K42" s="41">
        <v>1172.5904247327242</v>
      </c>
      <c r="R42" s="6"/>
      <c r="T42" s="6"/>
    </row>
    <row r="43" spans="1:20" s="3" customFormat="1" x14ac:dyDescent="0.35">
      <c r="A43" s="42" t="s">
        <v>18</v>
      </c>
      <c r="B43" s="21">
        <v>21232</v>
      </c>
      <c r="C43" s="14">
        <v>256.64778654305172</v>
      </c>
      <c r="D43" s="14">
        <v>235.99255093766197</v>
      </c>
      <c r="E43" s="14">
        <v>492.64033748071364</v>
      </c>
      <c r="F43" s="14">
        <v>142.23912742017171</v>
      </c>
      <c r="G43" s="14">
        <v>634.87946490088541</v>
      </c>
      <c r="H43" s="14">
        <v>-87.474048605877925</v>
      </c>
      <c r="I43" s="40">
        <v>547.40541629500751</v>
      </c>
      <c r="J43" s="14">
        <v>1.6838431042765714</v>
      </c>
      <c r="K43" s="41">
        <v>549.08925939928406</v>
      </c>
      <c r="R43" s="6"/>
      <c r="T43" s="6"/>
    </row>
    <row r="44" spans="1:20" s="3" customFormat="1" x14ac:dyDescent="0.35">
      <c r="A44" s="42" t="s">
        <v>19</v>
      </c>
      <c r="B44" s="21">
        <v>3672</v>
      </c>
      <c r="C44" s="14">
        <v>685.70409643162077</v>
      </c>
      <c r="D44" s="14">
        <v>350.33183764762066</v>
      </c>
      <c r="E44" s="14">
        <v>1036.0359340792413</v>
      </c>
      <c r="F44" s="14">
        <v>241.07613004948698</v>
      </c>
      <c r="G44" s="14">
        <v>1277.1120641287284</v>
      </c>
      <c r="H44" s="14">
        <v>-12.332516339869281</v>
      </c>
      <c r="I44" s="40">
        <v>1264.7795477888592</v>
      </c>
      <c r="J44" s="14">
        <v>1.0644886710239614</v>
      </c>
      <c r="K44" s="41">
        <v>1265.8440364598832</v>
      </c>
      <c r="R44" s="6"/>
      <c r="T44" s="6"/>
    </row>
    <row r="45" spans="1:20" s="3" customFormat="1" x14ac:dyDescent="0.35">
      <c r="A45" s="42" t="s">
        <v>20</v>
      </c>
      <c r="B45" s="21">
        <v>6763</v>
      </c>
      <c r="C45" s="14">
        <v>158.08023275660889</v>
      </c>
      <c r="D45" s="14">
        <v>477.51792776556596</v>
      </c>
      <c r="E45" s="14">
        <v>635.59816052217479</v>
      </c>
      <c r="F45" s="14">
        <v>200.96667421777227</v>
      </c>
      <c r="G45" s="14">
        <v>836.56483473994706</v>
      </c>
      <c r="H45" s="14">
        <v>24.527576519296172</v>
      </c>
      <c r="I45" s="40">
        <v>861.09241125924325</v>
      </c>
      <c r="J45" s="14">
        <v>21.620923922815322</v>
      </c>
      <c r="K45" s="41">
        <v>882.71333518205847</v>
      </c>
      <c r="R45" s="6"/>
      <c r="T45" s="6"/>
    </row>
    <row r="46" spans="1:20" s="3" customFormat="1" x14ac:dyDescent="0.35">
      <c r="A46" s="42" t="s">
        <v>21</v>
      </c>
      <c r="B46" s="21">
        <v>1441</v>
      </c>
      <c r="C46" s="14">
        <v>-45.194130506027477</v>
      </c>
      <c r="D46" s="14">
        <v>521.64989944194508</v>
      </c>
      <c r="E46" s="14">
        <v>476.4557689359176</v>
      </c>
      <c r="F46" s="14">
        <v>248.75395775541702</v>
      </c>
      <c r="G46" s="14">
        <v>725.20972669133459</v>
      </c>
      <c r="H46" s="14">
        <v>-248.28730048577376</v>
      </c>
      <c r="I46" s="40">
        <v>476.92242620556078</v>
      </c>
      <c r="J46" s="14">
        <v>-25.156828591256076</v>
      </c>
      <c r="K46" s="41">
        <v>451.76559761430474</v>
      </c>
      <c r="R46" s="6"/>
      <c r="T46" s="6"/>
    </row>
    <row r="47" spans="1:20" s="3" customFormat="1" x14ac:dyDescent="0.35">
      <c r="A47" s="42" t="s">
        <v>22</v>
      </c>
      <c r="B47" s="21">
        <v>2394</v>
      </c>
      <c r="C47" s="14">
        <v>-751.26020659081507</v>
      </c>
      <c r="D47" s="14">
        <v>470.38369142474619</v>
      </c>
      <c r="E47" s="14">
        <v>-280.87651516606888</v>
      </c>
      <c r="F47" s="14">
        <v>216.60331273685333</v>
      </c>
      <c r="G47" s="14">
        <v>-64.273202429215544</v>
      </c>
      <c r="H47" s="14">
        <v>81.39431913116124</v>
      </c>
      <c r="I47" s="40">
        <v>17.121116701945684</v>
      </c>
      <c r="J47" s="14">
        <v>338.76261131996665</v>
      </c>
      <c r="K47" s="41">
        <v>355.88372802191236</v>
      </c>
      <c r="R47" s="6"/>
      <c r="T47" s="6"/>
    </row>
    <row r="48" spans="1:20" s="3" customFormat="1" x14ac:dyDescent="0.35">
      <c r="A48" s="42" t="s">
        <v>23</v>
      </c>
      <c r="B48" s="21">
        <v>19759</v>
      </c>
      <c r="C48" s="14">
        <v>-164.22738499577386</v>
      </c>
      <c r="D48" s="14">
        <v>307.43948987085543</v>
      </c>
      <c r="E48" s="14">
        <v>143.21210487508156</v>
      </c>
      <c r="F48" s="14">
        <v>167.54255693006087</v>
      </c>
      <c r="G48" s="14">
        <v>310.7546618051424</v>
      </c>
      <c r="H48" s="14">
        <v>-121.81208563186397</v>
      </c>
      <c r="I48" s="40">
        <v>188.94257617327844</v>
      </c>
      <c r="J48" s="14">
        <v>9.5290495369198869</v>
      </c>
      <c r="K48" s="41">
        <v>198.47162571019834</v>
      </c>
      <c r="R48" s="6"/>
      <c r="T48" s="6"/>
    </row>
    <row r="49" spans="1:20" s="3" customFormat="1" x14ac:dyDescent="0.35">
      <c r="A49" s="42" t="s">
        <v>24</v>
      </c>
      <c r="B49" s="21">
        <v>1894</v>
      </c>
      <c r="C49" s="14">
        <v>433.60803234090503</v>
      </c>
      <c r="D49" s="14">
        <v>560.02828668685765</v>
      </c>
      <c r="E49" s="14">
        <v>993.63631902776274</v>
      </c>
      <c r="F49" s="14">
        <v>258.62148987893073</v>
      </c>
      <c r="G49" s="14">
        <v>1252.2578089066935</v>
      </c>
      <c r="H49" s="14">
        <v>135.3299894403379</v>
      </c>
      <c r="I49" s="40">
        <v>1387.5877983470314</v>
      </c>
      <c r="J49" s="14">
        <v>112.82561003167899</v>
      </c>
      <c r="K49" s="41">
        <v>1500.4134083787103</v>
      </c>
      <c r="R49" s="6"/>
      <c r="T49" s="6"/>
    </row>
    <row r="50" spans="1:20" s="3" customFormat="1" x14ac:dyDescent="0.35">
      <c r="A50" s="42" t="s">
        <v>25</v>
      </c>
      <c r="B50" s="21">
        <v>3427</v>
      </c>
      <c r="C50" s="14">
        <v>928.87636191355398</v>
      </c>
      <c r="D50" s="14">
        <v>-5.9576278379730203</v>
      </c>
      <c r="E50" s="14">
        <v>922.91873407558103</v>
      </c>
      <c r="F50" s="14">
        <v>239.43109043630139</v>
      </c>
      <c r="G50" s="14">
        <v>1162.3498245118826</v>
      </c>
      <c r="H50" s="14">
        <v>-3.4881820834549169</v>
      </c>
      <c r="I50" s="40">
        <v>1158.8616424284276</v>
      </c>
      <c r="J50" s="14">
        <v>17.936699737379634</v>
      </c>
      <c r="K50" s="41">
        <v>1176.7983421658071</v>
      </c>
      <c r="R50" s="6"/>
      <c r="T50" s="6"/>
    </row>
    <row r="51" spans="1:20" s="3" customFormat="1" x14ac:dyDescent="0.35">
      <c r="A51" s="23" t="s">
        <v>43</v>
      </c>
      <c r="B51" s="24">
        <f>SUM(B32:B50)</f>
        <v>247689</v>
      </c>
      <c r="C51" s="36">
        <v>55.872862915388168</v>
      </c>
      <c r="D51" s="36">
        <v>285.19317803171134</v>
      </c>
      <c r="E51" s="36">
        <v>341.06604094709945</v>
      </c>
      <c r="F51" s="36">
        <v>173.78395960675715</v>
      </c>
      <c r="G51" s="36">
        <v>514.8500005538566</v>
      </c>
      <c r="H51" s="36">
        <v>-30.937106613535523</v>
      </c>
      <c r="I51" s="36">
        <v>483.91289394032106</v>
      </c>
      <c r="J51" s="36">
        <v>-8.378161588806929</v>
      </c>
      <c r="K51" s="37">
        <v>475.53473235151404</v>
      </c>
      <c r="R51" s="6"/>
      <c r="T51" s="6"/>
    </row>
    <row r="53" spans="1:20" s="3" customFormat="1" x14ac:dyDescent="0.35">
      <c r="C53" s="38"/>
      <c r="D53" s="38"/>
      <c r="E53" s="38"/>
      <c r="F53" s="38"/>
      <c r="G53" s="38"/>
      <c r="H53" s="38"/>
      <c r="I53" s="38"/>
      <c r="J53" s="38"/>
      <c r="K53" s="38"/>
      <c r="R53" s="6"/>
      <c r="T53" s="6"/>
    </row>
  </sheetData>
  <conditionalFormatting sqref="B6:B24 B32:B50">
    <cfRule type="cellIs" dxfId="0" priority="2" operator="lessThan">
      <formula>0</formula>
    </cfRule>
  </conditionalFormatting>
  <printOptions gridLines="1"/>
  <pageMargins left="0" right="0" top="0" bottom="0" header="0" footer="0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Vos-laskelma</vt:lpstr>
      <vt:lpstr>Vos-laskelma €as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2024-10-03T07:00:24Z</dcterms:created>
  <dcterms:modified xsi:type="dcterms:W3CDTF">2024-10-03T07:01:06Z</dcterms:modified>
  <cp:category/>
  <cp:contentStatus/>
</cp:coreProperties>
</file>