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/>
  <xr:revisionPtr revIDLastSave="12" documentId="8_{3266AFC9-91DD-495A-9E91-F0AF29030329}" xr6:coauthVersionLast="47" xr6:coauthVersionMax="47" xr10:uidLastSave="{2864F782-E0B9-47A5-BBA1-D4A107C2B5AD}"/>
  <bookViews>
    <workbookView xWindow="28680" yWindow="-120" windowWidth="29040" windowHeight="15840" xr2:uid="{00000000-000D-0000-FFFF-FFFF00000000}"/>
  </bookViews>
  <sheets>
    <sheet name="Vos-laskelma 2024" sheetId="3" r:id="rId1"/>
    <sheet name="Vos-laskelma €as." sheetId="6" r:id="rId2"/>
    <sheet name="Kotikuntakorvaukset" sheetId="5" r:id="rId3"/>
  </sheets>
  <definedNames>
    <definedName name="_xlnm._FilterDatabase" localSheetId="0" hidden="1">'Vos-laskelma 2024'!$A$5:$Y$5</definedName>
    <definedName name="_xlnm.Print_Area" localSheetId="2">Kotikuntakorvaukset!$A$1:$F$25</definedName>
    <definedName name="_xlnm.Print_Area" localSheetId="1">'Vos-laskelma €as.'!$A$1:$M$51</definedName>
    <definedName name="_xlnm.Print_Area" localSheetId="0">'Vos-laskelma 2024'!$A$1:$R$51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5" i="5" l="1"/>
  <c r="C51" i="3"/>
  <c r="D51" i="3"/>
  <c r="L25" i="3"/>
  <c r="M25" i="3"/>
  <c r="C25" i="3"/>
  <c r="D25" i="3"/>
  <c r="B51" i="6" l="1"/>
  <c r="B25" i="6"/>
  <c r="D25" i="5"/>
  <c r="C25" i="5"/>
  <c r="E51" i="3" l="1"/>
  <c r="F51" i="3"/>
  <c r="G51" i="3"/>
  <c r="H51" i="3"/>
  <c r="I51" i="3"/>
  <c r="J51" i="3"/>
  <c r="K51" i="3"/>
  <c r="B51" i="3"/>
  <c r="P25" i="3"/>
  <c r="E25" i="3"/>
  <c r="E25" i="6" s="1"/>
  <c r="F25" i="3"/>
  <c r="F25" i="6" s="1"/>
  <c r="G25" i="3"/>
  <c r="G25" i="6" s="1"/>
  <c r="H25" i="3"/>
  <c r="H25" i="6" s="1"/>
  <c r="I25" i="3"/>
  <c r="I25" i="6" s="1"/>
  <c r="J25" i="3"/>
  <c r="J25" i="6" s="1"/>
  <c r="K25" i="3"/>
  <c r="K25" i="6" s="1"/>
  <c r="B25" i="3"/>
  <c r="J51" i="6" l="1"/>
  <c r="I51" i="6"/>
  <c r="H51" i="6"/>
  <c r="K51" i="6"/>
  <c r="G51" i="6"/>
  <c r="F51" i="6"/>
  <c r="E51" i="6"/>
  <c r="C51" i="6"/>
  <c r="D51" i="6"/>
  <c r="O25" i="3"/>
  <c r="C25" i="6"/>
  <c r="D25" i="6"/>
  <c r="M25" i="6"/>
  <c r="L25" i="6"/>
  <c r="L51" i="3"/>
  <c r="N25" i="3"/>
  <c r="Q25" i="3"/>
  <c r="R25" i="3" l="1"/>
</calcChain>
</file>

<file path=xl/sharedStrings.xml><?xml version="1.0" encoding="utf-8"?>
<sst xmlns="http://schemas.openxmlformats.org/spreadsheetml/2006/main" count="173" uniqueCount="61">
  <si>
    <t>Kunta</t>
  </si>
  <si>
    <t>Iisalmi</t>
  </si>
  <si>
    <t>Joroinen</t>
  </si>
  <si>
    <t>Kaavi</t>
  </si>
  <si>
    <t>Keitele</t>
  </si>
  <si>
    <t>Kiuruvesi</t>
  </si>
  <si>
    <t>Kuopio</t>
  </si>
  <si>
    <t>Lapinlahti</t>
  </si>
  <si>
    <t>Leppävirta</t>
  </si>
  <si>
    <t>Pielavesi</t>
  </si>
  <si>
    <t>Rautalampi</t>
  </si>
  <si>
    <t>Rautavaara</t>
  </si>
  <si>
    <t>Siilinjärvi</t>
  </si>
  <si>
    <t>Sonkajärvi</t>
  </si>
  <si>
    <t>Suonenjoki</t>
  </si>
  <si>
    <t>Tervo</t>
  </si>
  <si>
    <t>Tuusniemi</t>
  </si>
  <si>
    <t>Varkaus</t>
  </si>
  <si>
    <t>Vesanto</t>
  </si>
  <si>
    <t>Vieremä</t>
  </si>
  <si>
    <t>Kuntien valtionosuudet ja veromenetysten korvaukset 2023, yhteenveto</t>
  </si>
  <si>
    <t>Manner-Suomi</t>
  </si>
  <si>
    <t>Asukas-
luku 
31.12.
2021</t>
  </si>
  <si>
    <t>Vero-
tuloihin 
perustuva 
valtion-
osuuksien 
tasaus</t>
  </si>
  <si>
    <t>Kunnan 
perus-
palvelujen 
valtion-
osuus 
yhteensä</t>
  </si>
  <si>
    <t xml:space="preserve">Opetus- ja 
kulttuuri-
toimen 
valtion-
osuus </t>
  </si>
  <si>
    <t xml:space="preserve">Vero-
menetysten 
korvaus        </t>
  </si>
  <si>
    <t>Valtion-
osuudet 
€/as.</t>
  </si>
  <si>
    <t>Muutos 
yhteensä %</t>
  </si>
  <si>
    <t>Muutos 
yhteensä 
€/as.</t>
  </si>
  <si>
    <t>Pohjois-Savo</t>
  </si>
  <si>
    <t>Perus-
palvelujen 
valtion-
osuus ilman 
tasausta 
(sis.sote-erät)</t>
  </si>
  <si>
    <t>VM:n valtion-
osuudet  ja vero-menetysten korvaus 
yhteensä</t>
  </si>
  <si>
    <t>Kunnan valtionosuudet yhteensä</t>
  </si>
  <si>
    <t>Valtion-
osuuksien 
muutos 
yhteensä 
€ 2023–2024</t>
  </si>
  <si>
    <t>Asukas-
luku 
31.12.
2022</t>
  </si>
  <si>
    <t>Perus-
palvelujen 
valtion-
osuus ilman 
tasausta 
(sis. sote-erät)</t>
  </si>
  <si>
    <t>Verotuloihin perustuva valtion-osuuksien tasaus</t>
  </si>
  <si>
    <t>Kunnan perus-palvelujen valtionosuus yhteensä</t>
  </si>
  <si>
    <t>Vero-menetysten korvaus</t>
  </si>
  <si>
    <t>VM:n valtion-osuudet ja vero-menetysten korvaus yhteensä</t>
  </si>
  <si>
    <t>Opetus- ja kulttuuri-toimen valtionosuus</t>
  </si>
  <si>
    <t>Valtion-osuudet yhteensä</t>
  </si>
  <si>
    <t>Valtion-osuudet yhteensä €/as.</t>
  </si>
  <si>
    <t>Kotikunta-
korvaukset, 
tulot 
2024</t>
  </si>
  <si>
    <t>Kotikunta-
korvaukset, 
menot 
2024</t>
  </si>
  <si>
    <t>Kotikunta-
korvaukset, 
netto 
2024</t>
  </si>
  <si>
    <t>Perus-
palvelujen valtion-
osuus ilman 
tasausta ja 
sote-eriä</t>
  </si>
  <si>
    <t>Sote-erät 
yhteensä</t>
  </si>
  <si>
    <t>Kotikunta-
korvaukset, 
netto</t>
  </si>
  <si>
    <t>Valtion-
osuus-
maksatus</t>
  </si>
  <si>
    <t>Valtion-
osuus-
maksatus 
€/as.</t>
  </si>
  <si>
    <t>Perus-
palvelujen 
valtion-
osuus ilman 
tasausta ja 
sote-eriä</t>
  </si>
  <si>
    <t>Sote-erät  
yhteensä</t>
  </si>
  <si>
    <t>Perus-
palvelujen valtion-
osuus ilman tasausta ja 
sote-eriä €/as.</t>
  </si>
  <si>
    <t>Sote-erät yhteensä 
€/as.</t>
  </si>
  <si>
    <t>Kuntien valtionosuudet ja veromenetysten korvaukset 2024, yhteenveto, ennakollinen laskelma, €/asukas</t>
  </si>
  <si>
    <t>Kuntien valtionosuudet ja veromenetysten korvaukset 2023, yhteenveto, €/asukas</t>
  </si>
  <si>
    <t>Kotikuntakorvaustulot ja -menot vuonna 2024</t>
  </si>
  <si>
    <t>Lähde: Kuntaliitto 8.3.2024 (https://www.kuntaliitto.fi/talous/valtionosuudet/valtionosuuslaskelmat)</t>
  </si>
  <si>
    <t>Kuntien valtionosuudet ja veromenetysten korvaukset 2024, yhteenveto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</si>
</sst>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_ ;[Red]\-#,##0\ "/>
    <numFmt numFmtId="167" formatCode="#,##0_ ;\-#,##0\ "/>
    <numFmt numFmtId="168" formatCode="0.0\ %"/>
  </numFmts>
  <fonts count="30" x14ac:knownFonts="1">
    <font>
      <sz val="11"/>
      <name val="Calibri"/>
      <family val="2"/>
    </font>
    <font>
      <sz val="11"/>
      <color theme="1"/>
      <name val="Work Sans"/>
      <family val="2"/>
      <scheme val="minor"/>
    </font>
    <font>
      <sz val="11"/>
      <color theme="1"/>
      <name val="Work Sans"/>
      <family val="2"/>
      <scheme val="minor"/>
    </font>
    <font>
      <b/>
      <sz val="9"/>
      <color theme="0"/>
      <name val="Work Sans"/>
      <family val="2"/>
      <scheme val="minor"/>
    </font>
    <font>
      <i/>
      <sz val="9"/>
      <color rgb="FF7F7F7F"/>
      <name val="Work Sans"/>
      <family val="2"/>
      <scheme val="minor"/>
    </font>
    <font>
      <sz val="9"/>
      <color rgb="FFFA7D00"/>
      <name val="Work Sans"/>
      <family val="2"/>
      <scheme val="minor"/>
    </font>
    <font>
      <b/>
      <sz val="9"/>
      <color theme="9"/>
      <name val="Work Sans"/>
      <family val="2"/>
      <scheme val="minor"/>
    </font>
    <font>
      <b/>
      <sz val="10"/>
      <color theme="1"/>
      <name val="Work Sans"/>
      <family val="2"/>
      <scheme val="minor"/>
    </font>
    <font>
      <sz val="9"/>
      <name val="Work Sans"/>
      <family val="2"/>
      <scheme val="minor"/>
    </font>
    <font>
      <b/>
      <sz val="14"/>
      <color theme="4"/>
      <name val="Work Sans"/>
      <family val="2"/>
      <scheme val="minor"/>
    </font>
    <font>
      <sz val="9"/>
      <color theme="0"/>
      <name val="Work Sans"/>
      <family val="2"/>
      <scheme val="minor"/>
    </font>
    <font>
      <b/>
      <sz val="9"/>
      <name val="Work Sans"/>
      <family val="2"/>
      <scheme val="minor"/>
    </font>
    <font>
      <sz val="11"/>
      <name val="Work Sans"/>
      <family val="2"/>
      <scheme val="minor"/>
    </font>
    <font>
      <b/>
      <sz val="16"/>
      <color theme="4"/>
      <name val="Work Sans ExtraBold"/>
      <family val="2"/>
      <scheme val="major"/>
    </font>
    <font>
      <b/>
      <sz val="11"/>
      <color theme="4"/>
      <name val="Work Sans"/>
      <family val="2"/>
      <scheme val="minor"/>
    </font>
    <font>
      <b/>
      <sz val="10"/>
      <color theme="4"/>
      <name val="Work Sans"/>
      <family val="2"/>
      <scheme val="minor"/>
    </font>
    <font>
      <b/>
      <sz val="9"/>
      <color theme="4"/>
      <name val="Work Sans"/>
      <family val="2"/>
      <scheme val="minor"/>
    </font>
    <font>
      <b/>
      <sz val="9"/>
      <color rgb="FFEF6079"/>
      <name val="Work Sans"/>
      <family val="2"/>
      <scheme val="minor"/>
    </font>
    <font>
      <b/>
      <sz val="9"/>
      <color theme="7"/>
      <name val="Work Sans"/>
      <family val="2"/>
      <scheme val="minor"/>
    </font>
    <font>
      <sz val="11"/>
      <color theme="4"/>
      <name val="Work Sans"/>
      <family val="2"/>
      <scheme val="minor"/>
    </font>
    <font>
      <b/>
      <sz val="9"/>
      <color theme="6"/>
      <name val="Work Sans"/>
      <family val="2"/>
      <scheme val="minor"/>
    </font>
    <font>
      <sz val="8"/>
      <name val="Work Sans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theme="1"/>
      <name val="Arial"/>
      <family val="2"/>
    </font>
    <font>
      <sz val="10"/>
      <color theme="1"/>
      <name val="Roboto"/>
      <family val="2"/>
    </font>
    <font>
      <b/>
      <sz val="14"/>
      <name val="Calibri"/>
      <family val="2"/>
    </font>
    <font>
      <u/>
      <sz val="9"/>
      <color theme="10"/>
      <name val="Work Sans"/>
      <family val="2"/>
      <scheme val="minor"/>
    </font>
    <font>
      <sz val="10"/>
      <color theme="1"/>
      <name val="Verdana"/>
      <family val="2"/>
    </font>
  </fonts>
  <fills count="1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EF607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5"/>
      </bottom>
      <diagonal/>
    </border>
    <border>
      <left style="thin">
        <color theme="0"/>
      </left>
      <right style="thin">
        <color theme="0"/>
      </right>
      <top style="thin">
        <color theme="4"/>
      </top>
      <bottom style="thin">
        <color theme="0"/>
      </bottom>
      <diagonal/>
    </border>
    <border>
      <left/>
      <right/>
      <top/>
      <bottom style="medium">
        <color theme="6"/>
      </bottom>
      <diagonal/>
    </border>
    <border>
      <left/>
      <right/>
      <top/>
      <bottom style="medium">
        <color theme="7"/>
      </bottom>
      <diagonal/>
    </border>
    <border>
      <left/>
      <right/>
      <top/>
      <bottom style="medium">
        <color rgb="FFEF6079"/>
      </bottom>
      <diagonal/>
    </border>
    <border>
      <left/>
      <right/>
      <top/>
      <bottom style="medium">
        <color theme="4"/>
      </bottom>
      <diagonal/>
    </border>
    <border>
      <left style="thin">
        <color theme="0"/>
      </left>
      <right style="thin">
        <color theme="0"/>
      </right>
      <top style="thin">
        <color theme="6"/>
      </top>
      <bottom style="thin">
        <color theme="0"/>
      </bottom>
      <diagonal/>
    </border>
    <border>
      <left/>
      <right/>
      <top style="hair">
        <color theme="6"/>
      </top>
      <bottom style="hair">
        <color theme="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theme="0" tint="-0.499984740745262"/>
      </bottom>
      <diagonal/>
    </border>
  </borders>
  <cellStyleXfs count="47">
    <xf numFmtId="0" fontId="0" fillId="0" borderId="0"/>
    <xf numFmtId="0" fontId="13" fillId="0" borderId="0" applyNumberFormat="0" applyFill="0" applyBorder="0" applyAlignment="0" applyProtection="0"/>
    <xf numFmtId="0" fontId="9" fillId="0" borderId="0" applyNumberFormat="0" applyFill="0" applyAlignment="0" applyProtection="0"/>
    <xf numFmtId="0" fontId="14" fillId="0" borderId="0" applyNumberFormat="0" applyFill="0" applyAlignment="0" applyProtection="0"/>
    <xf numFmtId="0" fontId="15" fillId="0" borderId="0" applyNumberFormat="0" applyFill="0" applyAlignment="0" applyProtection="0"/>
    <xf numFmtId="0" fontId="15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1" applyNumberFormat="0" applyAlignment="0" applyProtection="0"/>
    <xf numFmtId="0" fontId="11" fillId="2" borderId="2" applyNumberFormat="0" applyAlignment="0" applyProtection="0"/>
    <xf numFmtId="0" fontId="6" fillId="6" borderId="1" applyNumberFormat="0" applyAlignment="0" applyProtection="0"/>
    <xf numFmtId="0" fontId="5" fillId="0" borderId="3" applyNumberFormat="0" applyFill="0" applyAlignment="0" applyProtection="0"/>
    <xf numFmtId="0" fontId="3" fillId="7" borderId="4" applyNumberFormat="0" applyBorder="0" applyAlignment="0" applyProtection="0"/>
    <xf numFmtId="0" fontId="8" fillId="3" borderId="5" applyNumberFormat="0" applyAlignment="0" applyProtection="0"/>
    <xf numFmtId="0" fontId="4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" fillId="9" borderId="0" applyNumberFormat="0" applyBorder="0" applyAlignment="0" applyProtection="0"/>
    <xf numFmtId="0" fontId="19" fillId="10" borderId="0" applyNumberFormat="0" applyBorder="0" applyAlignment="0" applyProtection="0"/>
    <xf numFmtId="0" fontId="12" fillId="11" borderId="0" applyNumberFormat="0" applyBorder="0" applyAlignment="0" applyProtection="0"/>
    <xf numFmtId="0" fontId="16" fillId="0" borderId="13"/>
    <xf numFmtId="0" fontId="18" fillId="0" borderId="11"/>
    <xf numFmtId="2" fontId="16" fillId="0" borderId="7"/>
    <xf numFmtId="0" fontId="16" fillId="0" borderId="9"/>
    <xf numFmtId="0" fontId="8" fillId="0" borderId="8"/>
    <xf numFmtId="0" fontId="8" fillId="0" borderId="15"/>
    <xf numFmtId="0" fontId="17" fillId="0" borderId="12"/>
    <xf numFmtId="165" fontId="8" fillId="0" borderId="0" applyFill="0" applyBorder="0" applyAlignment="0" applyProtection="0"/>
    <xf numFmtId="164" fontId="8" fillId="0" borderId="0" applyFill="0" applyBorder="0" applyAlignment="0" applyProtection="0"/>
    <xf numFmtId="44" fontId="8" fillId="0" borderId="0" applyFill="0" applyBorder="0" applyAlignment="0" applyProtection="0"/>
    <xf numFmtId="42" fontId="8" fillId="0" borderId="0" applyFill="0" applyBorder="0" applyAlignment="0" applyProtection="0"/>
    <xf numFmtId="9" fontId="8" fillId="0" borderId="0" applyFill="0" applyBorder="0" applyAlignment="0" applyProtection="0"/>
    <xf numFmtId="0" fontId="12" fillId="12" borderId="0" applyNumberFormat="0" applyBorder="0" applyAlignment="0" applyProtection="0"/>
    <xf numFmtId="0" fontId="20" fillId="0" borderId="10"/>
    <xf numFmtId="0" fontId="20" fillId="0" borderId="14"/>
    <xf numFmtId="0" fontId="22" fillId="0" borderId="0"/>
    <xf numFmtId="0" fontId="1" fillId="9" borderId="0" applyNumberFormat="0" applyBorder="0" applyAlignment="0" applyProtection="0"/>
    <xf numFmtId="44" fontId="8" fillId="0" borderId="0" applyFill="0" applyBorder="0" applyAlignment="0" applyProtection="0"/>
    <xf numFmtId="42" fontId="8" fillId="0" borderId="0" applyFill="0" applyBorder="0" applyAlignment="0" applyProtection="0"/>
    <xf numFmtId="0" fontId="25" fillId="0" borderId="0"/>
    <xf numFmtId="0" fontId="26" fillId="0" borderId="0"/>
    <xf numFmtId="44" fontId="8" fillId="0" borderId="0" applyFill="0" applyBorder="0" applyAlignment="0" applyProtection="0"/>
    <xf numFmtId="42" fontId="8" fillId="0" borderId="0" applyFill="0" applyBorder="0" applyAlignment="0" applyProtection="0"/>
    <xf numFmtId="44" fontId="8" fillId="0" borderId="0" applyFill="0" applyBorder="0" applyAlignment="0" applyProtection="0"/>
    <xf numFmtId="0" fontId="8" fillId="0" borderId="0"/>
    <xf numFmtId="0" fontId="28" fillId="0" borderId="0" applyNumberFormat="0" applyFill="0" applyBorder="0" applyAlignment="0" applyProtection="0"/>
    <xf numFmtId="0" fontId="29" fillId="0" borderId="0"/>
  </cellStyleXfs>
  <cellXfs count="106">
    <xf numFmtId="0" fontId="0" fillId="0" borderId="0" xfId="0"/>
    <xf numFmtId="0" fontId="23" fillId="0" borderId="25" xfId="0" applyFont="1" applyBorder="1"/>
    <xf numFmtId="0" fontId="23" fillId="0" borderId="25" xfId="0" applyFont="1" applyBorder="1" applyAlignment="1">
      <alignment vertical="top"/>
    </xf>
    <xf numFmtId="0" fontId="24" fillId="15" borderId="0" xfId="0" applyFont="1" applyFill="1"/>
    <xf numFmtId="3" fontId="23" fillId="15" borderId="0" xfId="0" applyNumberFormat="1" applyFont="1" applyFill="1" applyAlignment="1">
      <alignment horizontal="right"/>
    </xf>
    <xf numFmtId="0" fontId="23" fillId="15" borderId="0" xfId="0" applyFont="1" applyFill="1" applyAlignment="1">
      <alignment horizontal="right"/>
    </xf>
    <xf numFmtId="0" fontId="23" fillId="15" borderId="0" xfId="0" applyFont="1" applyFill="1"/>
    <xf numFmtId="0" fontId="24" fillId="15" borderId="0" xfId="0" applyFont="1" applyFill="1" applyAlignment="1">
      <alignment horizontal="right"/>
    </xf>
    <xf numFmtId="1" fontId="24" fillId="15" borderId="0" xfId="0" applyNumberFormat="1" applyFont="1" applyFill="1"/>
    <xf numFmtId="3" fontId="24" fillId="15" borderId="0" xfId="0" applyNumberFormat="1" applyFont="1" applyFill="1"/>
    <xf numFmtId="167" fontId="23" fillId="15" borderId="0" xfId="0" applyNumberFormat="1" applyFont="1" applyFill="1" applyAlignment="1">
      <alignment horizontal="right"/>
    </xf>
    <xf numFmtId="166" fontId="24" fillId="15" borderId="0" xfId="0" applyNumberFormat="1" applyFont="1" applyFill="1"/>
    <xf numFmtId="166" fontId="23" fillId="15" borderId="0" xfId="0" applyNumberFormat="1" applyFont="1" applyFill="1"/>
    <xf numFmtId="3" fontId="24" fillId="15" borderId="0" xfId="0" applyNumberFormat="1" applyFont="1" applyFill="1" applyAlignment="1">
      <alignment horizontal="right"/>
    </xf>
    <xf numFmtId="0" fontId="27" fillId="15" borderId="0" xfId="1" applyFont="1" applyFill="1" applyBorder="1" applyAlignment="1">
      <alignment horizontal="left"/>
    </xf>
    <xf numFmtId="0" fontId="23" fillId="15" borderId="0" xfId="1" applyFont="1" applyFill="1" applyBorder="1" applyAlignment="1">
      <alignment horizontal="left"/>
    </xf>
    <xf numFmtId="3" fontId="23" fillId="0" borderId="16" xfId="0" applyNumberFormat="1" applyFont="1" applyBorder="1" applyAlignment="1">
      <alignment horizontal="right"/>
    </xf>
    <xf numFmtId="0" fontId="23" fillId="15" borderId="0" xfId="0" applyFont="1" applyFill="1" applyAlignment="1">
      <alignment vertical="top"/>
    </xf>
    <xf numFmtId="0" fontId="0" fillId="0" borderId="26" xfId="0" applyBorder="1"/>
    <xf numFmtId="1" fontId="23" fillId="15" borderId="0" xfId="0" applyNumberFormat="1" applyFont="1" applyFill="1"/>
    <xf numFmtId="3" fontId="23" fillId="15" borderId="0" xfId="0" applyNumberFormat="1" applyFont="1" applyFill="1"/>
    <xf numFmtId="0" fontId="24" fillId="15" borderId="0" xfId="0" applyFont="1" applyFill="1" applyAlignment="1">
      <alignment horizontal="center" vertical="center" wrapText="1"/>
    </xf>
    <xf numFmtId="168" fontId="23" fillId="15" borderId="0" xfId="0" applyNumberFormat="1" applyFont="1" applyFill="1" applyAlignment="1">
      <alignment vertical="top"/>
    </xf>
    <xf numFmtId="0" fontId="24" fillId="14" borderId="20" xfId="0" applyFont="1" applyFill="1" applyBorder="1"/>
    <xf numFmtId="3" fontId="24" fillId="14" borderId="17" xfId="0" applyNumberFormat="1" applyFont="1" applyFill="1" applyBorder="1" applyAlignment="1">
      <alignment horizontal="right"/>
    </xf>
    <xf numFmtId="0" fontId="0" fillId="15" borderId="0" xfId="0" applyFill="1"/>
    <xf numFmtId="3" fontId="0" fillId="0" borderId="0" xfId="0" applyNumberFormat="1"/>
    <xf numFmtId="3" fontId="0" fillId="0" borderId="25" xfId="0" applyNumberFormat="1" applyBorder="1"/>
    <xf numFmtId="3" fontId="0" fillId="0" borderId="26" xfId="0" applyNumberFormat="1" applyBorder="1"/>
    <xf numFmtId="0" fontId="27" fillId="15" borderId="0" xfId="0" applyFont="1" applyFill="1"/>
    <xf numFmtId="0" fontId="24" fillId="14" borderId="26" xfId="0" applyFont="1" applyFill="1" applyBorder="1"/>
    <xf numFmtId="3" fontId="24" fillId="14" borderId="20" xfId="0" applyNumberFormat="1" applyFont="1" applyFill="1" applyBorder="1"/>
    <xf numFmtId="3" fontId="24" fillId="14" borderId="17" xfId="0" applyNumberFormat="1" applyFont="1" applyFill="1" applyBorder="1"/>
    <xf numFmtId="3" fontId="24" fillId="14" borderId="22" xfId="0" applyNumberFormat="1" applyFont="1" applyFill="1" applyBorder="1"/>
    <xf numFmtId="3" fontId="0" fillId="15" borderId="0" xfId="0" applyNumberFormat="1" applyFill="1"/>
    <xf numFmtId="0" fontId="0" fillId="15" borderId="0" xfId="1" applyFont="1" applyFill="1" applyBorder="1" applyAlignment="1">
      <alignment horizontal="left"/>
    </xf>
    <xf numFmtId="1" fontId="23" fillId="15" borderId="0" xfId="0" applyNumberFormat="1" applyFont="1" applyFill="1" applyAlignment="1">
      <alignment vertical="top"/>
    </xf>
    <xf numFmtId="1" fontId="23" fillId="15" borderId="0" xfId="0" applyNumberFormat="1" applyFont="1" applyFill="1" applyAlignment="1">
      <alignment horizontal="right"/>
    </xf>
    <xf numFmtId="3" fontId="0" fillId="0" borderId="27" xfId="0" applyNumberFormat="1" applyBorder="1"/>
    <xf numFmtId="3" fontId="0" fillId="0" borderId="28" xfId="0" applyNumberFormat="1" applyBorder="1"/>
    <xf numFmtId="3" fontId="0" fillId="0" borderId="29" xfId="0" applyNumberFormat="1" applyBorder="1"/>
    <xf numFmtId="166" fontId="23" fillId="15" borderId="0" xfId="0" applyNumberFormat="1" applyFont="1" applyFill="1" applyAlignment="1">
      <alignment vertical="top"/>
    </xf>
    <xf numFmtId="0" fontId="0" fillId="16" borderId="18" xfId="0" applyFill="1" applyBorder="1" applyAlignment="1">
      <alignment vertical="top" wrapText="1"/>
    </xf>
    <xf numFmtId="3" fontId="0" fillId="16" borderId="18" xfId="0" applyNumberFormat="1" applyFill="1" applyBorder="1" applyAlignment="1">
      <alignment horizontal="left" vertical="top" wrapText="1"/>
    </xf>
    <xf numFmtId="0" fontId="0" fillId="16" borderId="22" xfId="0" applyFill="1" applyBorder="1" applyAlignment="1">
      <alignment vertical="top"/>
    </xf>
    <xf numFmtId="0" fontId="0" fillId="16" borderId="22" xfId="0" applyFill="1" applyBorder="1" applyAlignment="1">
      <alignment vertical="top" wrapText="1"/>
    </xf>
    <xf numFmtId="0" fontId="0" fillId="16" borderId="19" xfId="0" applyFill="1" applyBorder="1" applyAlignment="1">
      <alignment vertical="top" wrapText="1"/>
    </xf>
    <xf numFmtId="0" fontId="0" fillId="16" borderId="21" xfId="0" applyFill="1" applyBorder="1" applyAlignment="1">
      <alignment horizontal="left" vertical="top" wrapText="1"/>
    </xf>
    <xf numFmtId="0" fontId="0" fillId="16" borderId="18" xfId="0" applyFill="1" applyBorder="1" applyAlignment="1">
      <alignment horizontal="left" vertical="top" wrapText="1"/>
    </xf>
    <xf numFmtId="3" fontId="23" fillId="0" borderId="25" xfId="0" applyNumberFormat="1" applyFont="1" applyBorder="1" applyAlignment="1">
      <alignment horizontal="right"/>
    </xf>
    <xf numFmtId="3" fontId="24" fillId="14" borderId="20" xfId="0" applyNumberFormat="1" applyFont="1" applyFill="1" applyBorder="1" applyAlignment="1">
      <alignment horizontal="right"/>
    </xf>
    <xf numFmtId="0" fontId="24" fillId="15" borderId="0" xfId="0" applyFont="1" applyFill="1" applyAlignment="1">
      <alignment horizontal="left" wrapText="1"/>
    </xf>
    <xf numFmtId="0" fontId="23" fillId="15" borderId="0" xfId="0" applyFont="1" applyFill="1" applyAlignment="1">
      <alignment horizontal="left" wrapText="1"/>
    </xf>
    <xf numFmtId="1" fontId="23" fillId="15" borderId="0" xfId="0" applyNumberFormat="1" applyFont="1" applyFill="1" applyAlignment="1">
      <alignment horizontal="left" wrapText="1"/>
    </xf>
    <xf numFmtId="3" fontId="23" fillId="15" borderId="0" xfId="0" applyNumberFormat="1" applyFont="1" applyFill="1" applyAlignment="1">
      <alignment horizontal="left" wrapText="1"/>
    </xf>
    <xf numFmtId="3" fontId="24" fillId="15" borderId="0" xfId="0" applyNumberFormat="1" applyFont="1" applyFill="1" applyAlignment="1">
      <alignment horizontal="left" wrapText="1"/>
    </xf>
    <xf numFmtId="3" fontId="23" fillId="0" borderId="27" xfId="0" applyNumberFormat="1" applyFont="1" applyBorder="1" applyAlignment="1">
      <alignment horizontal="right" vertical="top"/>
    </xf>
    <xf numFmtId="0" fontId="0" fillId="0" borderId="25" xfId="0" applyBorder="1" applyAlignment="1">
      <alignment vertical="top"/>
    </xf>
    <xf numFmtId="0" fontId="0" fillId="16" borderId="18" xfId="0" applyFill="1" applyBorder="1" applyAlignment="1">
      <alignment wrapText="1"/>
    </xf>
    <xf numFmtId="0" fontId="0" fillId="16" borderId="18" xfId="0" applyFill="1" applyBorder="1" applyAlignment="1">
      <alignment horizontal="left" wrapText="1"/>
    </xf>
    <xf numFmtId="3" fontId="23" fillId="0" borderId="28" xfId="0" applyNumberFormat="1" applyFont="1" applyBorder="1" applyAlignment="1">
      <alignment vertical="top"/>
    </xf>
    <xf numFmtId="3" fontId="0" fillId="0" borderId="28" xfId="0" applyNumberFormat="1" applyBorder="1" applyAlignment="1">
      <alignment horizontal="right"/>
    </xf>
    <xf numFmtId="3" fontId="24" fillId="14" borderId="22" xfId="0" applyNumberFormat="1" applyFont="1" applyFill="1" applyBorder="1" applyAlignment="1">
      <alignment horizontal="right"/>
    </xf>
    <xf numFmtId="3" fontId="23" fillId="0" borderId="28" xfId="0" applyNumberFormat="1" applyFont="1" applyBorder="1" applyAlignment="1">
      <alignment horizontal="right" vertical="top"/>
    </xf>
    <xf numFmtId="168" fontId="23" fillId="0" borderId="28" xfId="0" applyNumberFormat="1" applyFont="1" applyBorder="1" applyAlignment="1">
      <alignment horizontal="right" vertical="top"/>
    </xf>
    <xf numFmtId="3" fontId="23" fillId="0" borderId="29" xfId="0" applyNumberFormat="1" applyFont="1" applyBorder="1" applyAlignment="1">
      <alignment horizontal="right" vertical="top"/>
    </xf>
    <xf numFmtId="3" fontId="23" fillId="0" borderId="26" xfId="0" applyNumberFormat="1" applyFont="1" applyBorder="1"/>
    <xf numFmtId="166" fontId="23" fillId="0" borderId="27" xfId="0" applyNumberFormat="1" applyFont="1" applyBorder="1" applyAlignment="1">
      <alignment horizontal="right" vertical="top"/>
    </xf>
    <xf numFmtId="167" fontId="24" fillId="14" borderId="20" xfId="0" applyNumberFormat="1" applyFont="1" applyFill="1" applyBorder="1" applyAlignment="1">
      <alignment horizontal="right"/>
    </xf>
    <xf numFmtId="3" fontId="0" fillId="16" borderId="29" xfId="0" applyNumberFormat="1" applyFill="1" applyBorder="1" applyAlignment="1">
      <alignment horizontal="left" vertical="top" wrapText="1"/>
    </xf>
    <xf numFmtId="3" fontId="0" fillId="16" borderId="24" xfId="0" applyNumberFormat="1" applyFill="1" applyBorder="1" applyAlignment="1">
      <alignment horizontal="left" vertical="top" wrapText="1"/>
    </xf>
    <xf numFmtId="0" fontId="24" fillId="16" borderId="24" xfId="0" applyFont="1" applyFill="1" applyBorder="1" applyAlignment="1">
      <alignment horizontal="left" vertical="top" wrapText="1"/>
    </xf>
    <xf numFmtId="3" fontId="24" fillId="14" borderId="20" xfId="0" applyNumberFormat="1" applyFont="1" applyFill="1" applyBorder="1" applyAlignment="1">
      <alignment vertical="top"/>
    </xf>
    <xf numFmtId="3" fontId="24" fillId="14" borderId="17" xfId="0" applyNumberFormat="1" applyFont="1" applyFill="1" applyBorder="1" applyAlignment="1">
      <alignment vertical="top"/>
    </xf>
    <xf numFmtId="3" fontId="24" fillId="14" borderId="22" xfId="0" applyNumberFormat="1" applyFont="1" applyFill="1" applyBorder="1" applyAlignment="1">
      <alignment vertical="top"/>
    </xf>
    <xf numFmtId="3" fontId="0" fillId="16" borderId="18" xfId="0" applyNumberFormat="1" applyFill="1" applyBorder="1" applyAlignment="1">
      <alignment vertical="top" wrapText="1"/>
    </xf>
    <xf numFmtId="3" fontId="0" fillId="16" borderId="23" xfId="0" applyNumberFormat="1" applyFill="1" applyBorder="1" applyAlignment="1">
      <alignment vertical="top" wrapText="1"/>
    </xf>
    <xf numFmtId="0" fontId="24" fillId="16" borderId="18" xfId="0" applyFont="1" applyFill="1" applyBorder="1" applyAlignment="1">
      <alignment vertical="top" wrapText="1"/>
    </xf>
    <xf numFmtId="0" fontId="23" fillId="16" borderId="18" xfId="0" applyFont="1" applyFill="1" applyBorder="1" applyAlignment="1">
      <alignment horizontal="left" vertical="top" wrapText="1"/>
    </xf>
    <xf numFmtId="0" fontId="23" fillId="16" borderId="18" xfId="0" applyFont="1" applyFill="1" applyBorder="1" applyAlignment="1">
      <alignment vertical="top" wrapText="1"/>
    </xf>
    <xf numFmtId="3" fontId="23" fillId="16" borderId="18" xfId="0" applyNumberFormat="1" applyFont="1" applyFill="1" applyBorder="1" applyAlignment="1">
      <alignment vertical="top" wrapText="1"/>
    </xf>
    <xf numFmtId="0" fontId="23" fillId="16" borderId="18" xfId="0" applyFont="1" applyFill="1" applyBorder="1" applyAlignment="1">
      <alignment wrapText="1"/>
    </xf>
    <xf numFmtId="3" fontId="23" fillId="0" borderId="24" xfId="0" applyNumberFormat="1" applyFont="1" applyBorder="1" applyAlignment="1">
      <alignment horizontal="right" vertical="top"/>
    </xf>
    <xf numFmtId="3" fontId="24" fillId="0" borderId="28" xfId="0" applyNumberFormat="1" applyFont="1" applyBorder="1" applyAlignment="1">
      <alignment horizontal="right" vertical="top"/>
    </xf>
    <xf numFmtId="0" fontId="23" fillId="0" borderId="27" xfId="0" applyFont="1" applyBorder="1" applyAlignment="1">
      <alignment vertical="top"/>
    </xf>
    <xf numFmtId="3" fontId="23" fillId="0" borderId="0" xfId="0" applyNumberFormat="1" applyFont="1" applyAlignment="1">
      <alignment horizontal="right"/>
    </xf>
    <xf numFmtId="3" fontId="23" fillId="0" borderId="0" xfId="0" applyNumberFormat="1" applyFont="1"/>
    <xf numFmtId="0" fontId="23" fillId="16" borderId="18" xfId="0" applyFont="1" applyFill="1" applyBorder="1" applyAlignment="1">
      <alignment horizontal="left" wrapText="1"/>
    </xf>
    <xf numFmtId="3" fontId="23" fillId="0" borderId="28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23" fillId="0" borderId="0" xfId="0" applyNumberFormat="1" applyFont="1" applyAlignment="1">
      <alignment vertical="top"/>
    </xf>
    <xf numFmtId="0" fontId="23" fillId="16" borderId="24" xfId="0" applyFont="1" applyFill="1" applyBorder="1" applyAlignment="1">
      <alignment horizontal="left" vertical="top" wrapText="1"/>
    </xf>
    <xf numFmtId="3" fontId="0" fillId="16" borderId="24" xfId="44" applyNumberFormat="1" applyFont="1" applyFill="1" applyBorder="1" applyAlignment="1">
      <alignment horizontal="left" vertical="top" wrapText="1"/>
    </xf>
    <xf numFmtId="3" fontId="23" fillId="0" borderId="27" xfId="0" applyNumberFormat="1" applyFont="1" applyBorder="1" applyAlignment="1">
      <alignment vertical="top"/>
    </xf>
    <xf numFmtId="3" fontId="23" fillId="0" borderId="29" xfId="0" applyNumberFormat="1" applyFont="1" applyBorder="1" applyAlignment="1">
      <alignment vertical="top"/>
    </xf>
    <xf numFmtId="3" fontId="23" fillId="0" borderId="25" xfId="0" applyNumberFormat="1" applyFont="1" applyBorder="1" applyAlignment="1">
      <alignment vertical="top"/>
    </xf>
    <xf numFmtId="3" fontId="23" fillId="0" borderId="26" xfId="0" applyNumberFormat="1" applyFont="1" applyBorder="1" applyAlignment="1">
      <alignment vertical="top"/>
    </xf>
    <xf numFmtId="3" fontId="24" fillId="0" borderId="0" xfId="0" applyNumberFormat="1" applyFont="1" applyAlignment="1">
      <alignment horizontal="right"/>
    </xf>
    <xf numFmtId="168" fontId="23" fillId="0" borderId="0" xfId="0" applyNumberFormat="1" applyFont="1"/>
    <xf numFmtId="3" fontId="24" fillId="14" borderId="30" xfId="0" applyNumberFormat="1" applyFont="1" applyFill="1" applyBorder="1"/>
    <xf numFmtId="3" fontId="24" fillId="14" borderId="31" xfId="0" applyNumberFormat="1" applyFont="1" applyFill="1" applyBorder="1" applyAlignment="1">
      <alignment horizontal="right"/>
    </xf>
    <xf numFmtId="3" fontId="24" fillId="14" borderId="30" xfId="0" applyNumberFormat="1" applyFont="1" applyFill="1" applyBorder="1" applyAlignment="1">
      <alignment horizontal="right"/>
    </xf>
    <xf numFmtId="3" fontId="24" fillId="14" borderId="32" xfId="0" applyNumberFormat="1" applyFont="1" applyFill="1" applyBorder="1" applyAlignment="1">
      <alignment horizontal="right"/>
    </xf>
    <xf numFmtId="3" fontId="24" fillId="14" borderId="32" xfId="0" applyNumberFormat="1" applyFont="1" applyFill="1" applyBorder="1"/>
    <xf numFmtId="168" fontId="24" fillId="14" borderId="32" xfId="0" applyNumberFormat="1" applyFont="1" applyFill="1" applyBorder="1"/>
    <xf numFmtId="3" fontId="24" fillId="14" borderId="33" xfId="0" applyNumberFormat="1" applyFont="1" applyFill="1" applyBorder="1"/>
  </cellXfs>
  <cellStyles count="47">
    <cellStyle name="20 % - Aksentti1" xfId="17" builtinId="30" customBuiltin="1"/>
    <cellStyle name="20 % - Aksentti1 2" xfId="36" xr:uid="{E1E5B2FC-9CC0-4236-B168-9AB78886E6F6}"/>
    <cellStyle name="60 % - Aksentti6" xfId="32" builtinId="52" customBuiltin="1"/>
    <cellStyle name="Aksentti5" xfId="18" builtinId="45" customBuiltin="1"/>
    <cellStyle name="Aksentti6" xfId="19" builtinId="49" customBuiltin="1"/>
    <cellStyle name="Huomautus" xfId="14" builtinId="10" customBuiltin="1"/>
    <cellStyle name="Huono" xfId="7" builtinId="27" customBuiltin="1"/>
    <cellStyle name="Hyperlinkki 2" xfId="45" xr:uid="{9EB00DBA-D4AC-42F1-9C93-D57F724B2BDA}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 customBuiltin="1"/>
    <cellStyle name="Normaali 2" xfId="35" xr:uid="{856784D8-2DFD-41E8-834D-5B8A4538BA8A}"/>
    <cellStyle name="Normaali 2 2" xfId="39" xr:uid="{18E105EF-7232-491C-B7C6-49FCAA72CDEE}"/>
    <cellStyle name="Normaali 3" xfId="40" xr:uid="{2576752D-D508-499C-A2B1-E993499EB6FB}"/>
    <cellStyle name="Normaali 3 2" xfId="46" xr:uid="{FBBA40C3-EED9-48DE-8714-90141A75A818}"/>
    <cellStyle name="Normaali 4" xfId="44" xr:uid="{FE0BCE92-B8B0-4E4C-BFBD-33AF6896D15C}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Pilkku" xfId="27" builtinId="3" customBuiltin="1"/>
    <cellStyle name="Pilkku [0]" xfId="28" builtinId="6" customBuiltin="1"/>
    <cellStyle name="Prosenttia" xfId="31" builtinId="5" customBuiltin="1"/>
    <cellStyle name="Selittävä teksti" xfId="15" builtinId="53" customBuiltin="1"/>
    <cellStyle name="Summa" xfId="16" builtinId="25" hidden="1" customBuiltin="1"/>
    <cellStyle name="Syöttö" xfId="9" builtinId="20" customBuiltin="1"/>
    <cellStyle name="Table Fill" xfId="25" xr:uid="{00000000-0005-0000-0000-00001C000000}"/>
    <cellStyle name="Table Heading" xfId="20" xr:uid="{00000000-0005-0000-0000-00001D000000}"/>
    <cellStyle name="Table Heading 2" xfId="26" xr:uid="{00000000-0005-0000-0000-00001E000000}"/>
    <cellStyle name="Table heading 3" xfId="21" xr:uid="{00000000-0005-0000-0000-00001F000000}"/>
    <cellStyle name="Table heading 4" xfId="33" xr:uid="{00000000-0005-0000-0000-000020000000}"/>
    <cellStyle name="Table Highlight" xfId="22" xr:uid="{00000000-0005-0000-0000-000021000000}"/>
    <cellStyle name="Table Section Break" xfId="24" xr:uid="{00000000-0005-0000-0000-000022000000}"/>
    <cellStyle name="Table Total" xfId="23" xr:uid="{00000000-0005-0000-0000-000023000000}"/>
    <cellStyle name="Table Total 2" xfId="34" xr:uid="{00000000-0005-0000-0000-000024000000}"/>
    <cellStyle name="Tarkistussolu" xfId="13" builtinId="23" customBuiltin="1"/>
    <cellStyle name="Tulostus" xfId="10" builtinId="21" customBuiltin="1"/>
    <cellStyle name="Valuutta" xfId="29" builtinId="4" customBuiltin="1"/>
    <cellStyle name="Valuutta [0]" xfId="30" builtinId="7" customBuiltin="1"/>
    <cellStyle name="Valuutta [0] 2" xfId="42" xr:uid="{F51BA406-E5BB-48F3-83E3-CADF5AC12882}"/>
    <cellStyle name="Valuutta [0] 3" xfId="38" xr:uid="{533F5A82-586C-48A1-9886-CEFEA63DAA6D}"/>
    <cellStyle name="Valuutta 2" xfId="41" xr:uid="{DE822F4B-4C1C-42BF-99B8-685902C5B5E0}"/>
    <cellStyle name="Valuutta 3" xfId="43" xr:uid="{3AB9209D-ECA5-4B85-BE22-6B455EED66E8}"/>
    <cellStyle name="Valuutta 4" xfId="37" xr:uid="{CC58F93C-9960-4AAD-98A8-0B67CBE3FD04}"/>
  </cellStyles>
  <dxfs count="21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numFmt numFmtId="3" formatCode="#,##0"/>
    </dxf>
    <dxf>
      <numFmt numFmtId="3" formatCode="#,##0"/>
    </dxf>
    <dxf>
      <numFmt numFmtId="3" formatCode="#,##0"/>
      <border diagonalUp="0" diagonalDown="0">
        <left style="thin">
          <color indexed="64"/>
        </left>
        <right/>
        <top/>
        <bottom/>
        <vertical/>
        <horizontal/>
      </border>
    </dxf>
    <dxf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solid">
          <fgColor indexed="64"/>
          <bgColor theme="3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bgColor auto="1"/>
        </patternFill>
      </fill>
      <border>
        <left style="thin">
          <color theme="0"/>
        </left>
        <right style="thin">
          <color theme="0"/>
        </right>
        <vertical style="thin">
          <color theme="0"/>
        </vertical>
      </border>
    </dxf>
    <dxf>
      <fill>
        <patternFill patternType="none">
          <bgColor auto="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 patternType="none">
          <bgColor auto="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 patternType="none">
          <bgColor auto="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/>
        <color theme="1"/>
      </font>
      <fill>
        <patternFill patternType="none">
          <bgColor auto="1"/>
        </patternFill>
      </fill>
    </dxf>
    <dxf>
      <font>
        <b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 patternType="none">
          <bgColor auto="1"/>
        </patternFill>
      </fill>
      <border diagonalUp="0" diagonalDown="0">
        <left/>
        <right/>
        <top style="thin">
          <color theme="6"/>
        </top>
        <bottom/>
        <vertical/>
        <horizontal/>
      </border>
    </dxf>
    <dxf>
      <font>
        <b/>
        <i val="0"/>
        <color theme="6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medium">
          <color theme="6"/>
        </bottom>
        <vertical/>
        <horizontal/>
      </border>
    </dxf>
    <dxf>
      <font>
        <color theme="1"/>
      </font>
      <fill>
        <patternFill patternType="none">
          <fgColor auto="1"/>
          <bgColor auto="1"/>
        </patternFill>
      </fill>
      <border diagonalUp="0" diagonalDown="0">
        <left/>
        <right/>
        <top/>
        <bottom/>
        <vertical style="hair">
          <color theme="0"/>
        </vertical>
        <horizontal style="thin">
          <color theme="6"/>
        </horizontal>
      </border>
    </dxf>
  </dxfs>
  <tableStyles count="1" defaultPivotStyle="PivotStyleLight16">
    <tableStyle name="Kuntaliitto" pivot="0" count="9" xr9:uid="{00000000-0011-0000-FFFF-FFFF00000000}">
      <tableStyleElement type="wholeTable" dxfId="20"/>
      <tableStyleElement type="headerRow" dxfId="19"/>
      <tableStyleElement type="totalRow" dxfId="18"/>
      <tableStyleElement type="firstColumn" dxfId="17"/>
      <tableStyleElement type="lastColumn" dxfId="16"/>
      <tableStyleElement type="firstRowStripe" dxfId="15"/>
      <tableStyleElement type="secondRowStripe" dxfId="14"/>
      <tableStyleElement type="firstColumnStripe" dxfId="13"/>
      <tableStyleElement type="secondColumnStripe" dxfId="12"/>
    </tableStyle>
  </tableStyles>
  <colors>
    <mruColors>
      <color rgb="FFFFFFFF"/>
      <color rgb="FFCCD8DB"/>
      <color rgb="FFD9D9D9"/>
      <color rgb="FFF2F2F2"/>
      <color rgb="FFEF6079"/>
      <color rgb="FFE6F7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08226EA-15AE-4A5E-8291-4663CE0D4B73}" name="Taulukko5" displayName="Taulukko5" ref="A4:D25" totalsRowShown="0" headerRowDxfId="11" headerRowBorderDxfId="10" tableBorderDxfId="9">
  <autoFilter ref="A4:D25" xr:uid="{308226EA-15AE-4A5E-8291-4663CE0D4B73}">
    <filterColumn colId="0" hiddenButton="1"/>
    <filterColumn colId="1" hiddenButton="1"/>
    <filterColumn colId="2" hiddenButton="1"/>
    <filterColumn colId="3" hiddenButton="1"/>
  </autoFilter>
  <tableColumns count="4">
    <tableColumn id="1" xr3:uid="{07F88FCE-EDF4-4E1C-9D80-CD7B78B8628F}" name="Kunta" dataDxfId="8"/>
    <tableColumn id="2" xr3:uid="{6F3FB532-2652-41CB-8233-A2348E48797D}" name="Kotikunta-_x000a_korvaukset, _x000a_tulot _x000a_2024" dataDxfId="7"/>
    <tableColumn id="3" xr3:uid="{8991FC7C-58B3-4FE0-BA7B-C215DB1F865F}" name="Kotikunta-_x000a_korvaukset, _x000a_menot _x000a_2024" dataDxfId="6"/>
    <tableColumn id="4" xr3:uid="{7CAEC0DD-CEFA-4FA6-BAD1-B2306F1A8883}" name="Kotikunta-_x000a_korvaukset, _x000a_netto _x000a_2024" dataDxfId="5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Pohjois-Savonliitto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538FCC"/>
      </a:accent1>
      <a:accent2>
        <a:srgbClr val="DCD6D4"/>
      </a:accent2>
      <a:accent3>
        <a:srgbClr val="F9DC06"/>
      </a:accent3>
      <a:accent4>
        <a:srgbClr val="C4BDBC"/>
      </a:accent4>
      <a:accent5>
        <a:srgbClr val="000000"/>
      </a:accent5>
      <a:accent6>
        <a:srgbClr val="003399"/>
      </a:accent6>
      <a:hlink>
        <a:srgbClr val="0000FF"/>
      </a:hlink>
      <a:folHlink>
        <a:srgbClr val="800080"/>
      </a:folHlink>
    </a:clrScheme>
    <a:fontScheme name="Kuntaliitto 2020">
      <a:majorFont>
        <a:latin typeface="Work Sans ExtraBold"/>
        <a:ea typeface=""/>
        <a:cs typeface=""/>
      </a:majorFont>
      <a:minorFont>
        <a:latin typeface="Work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accent1"/>
        </a:solidFill>
        <a:ln>
          <a:noFill/>
        </a:ln>
      </a:spPr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6B68A-C397-4289-AE13-5FFD99F138ED}">
  <dimension ref="A1:Y51"/>
  <sheetViews>
    <sheetView tabSelected="1" zoomScaleNormal="100" workbookViewId="0">
      <selection activeCell="A3" sqref="A3"/>
    </sheetView>
  </sheetViews>
  <sheetFormatPr defaultColWidth="9.1796875" defaultRowHeight="14.5" x14ac:dyDescent="0.35"/>
  <cols>
    <col min="1" max="1" width="15.54296875" style="3" customWidth="1"/>
    <col min="2" max="2" width="9.453125" style="4" bestFit="1" customWidth="1"/>
    <col min="3" max="3" width="12.7265625" style="5" customWidth="1"/>
    <col min="4" max="4" width="12.81640625" style="4" bestFit="1" customWidth="1"/>
    <col min="5" max="5" width="13.54296875" style="6" bestFit="1" customWidth="1"/>
    <col min="6" max="6" width="12.81640625" style="6" customWidth="1"/>
    <col min="7" max="7" width="12.7265625" style="6" customWidth="1"/>
    <col min="8" max="8" width="13.54296875" style="7" bestFit="1" customWidth="1"/>
    <col min="9" max="10" width="13.453125" style="7" customWidth="1"/>
    <col min="11" max="11" width="12.54296875" style="7" bestFit="1" customWidth="1"/>
    <col min="12" max="13" width="12.1796875" style="6" bestFit="1" customWidth="1"/>
    <col min="14" max="14" width="11.7265625" style="6" customWidth="1"/>
    <col min="15" max="15" width="8.81640625" style="6" bestFit="1" customWidth="1"/>
    <col min="16" max="16" width="12.7265625" style="6" bestFit="1" customWidth="1"/>
    <col min="17" max="17" width="10.26953125" style="3" bestFit="1" customWidth="1"/>
    <col min="18" max="18" width="9.81640625" style="4" customWidth="1"/>
    <col min="19" max="19" width="13.26953125" style="5" customWidth="1"/>
    <col min="20" max="20" width="14" style="4" customWidth="1"/>
    <col min="21" max="21" width="13.1796875" style="6" customWidth="1"/>
    <col min="22" max="22" width="12.81640625" style="6" customWidth="1"/>
    <col min="23" max="23" width="15.26953125" style="6" customWidth="1"/>
    <col min="24" max="25" width="12.54296875" style="7" customWidth="1"/>
    <col min="26" max="16384" width="9.1796875" style="6"/>
  </cols>
  <sheetData>
    <row r="1" spans="1:25" ht="18.5" x14ac:dyDescent="0.45">
      <c r="A1" s="14" t="s">
        <v>60</v>
      </c>
      <c r="H1" s="13"/>
      <c r="I1" s="13"/>
      <c r="J1" s="13"/>
      <c r="K1" s="13"/>
    </row>
    <row r="2" spans="1:25" x14ac:dyDescent="0.35">
      <c r="A2" s="35" t="s">
        <v>59</v>
      </c>
      <c r="H2" s="13"/>
      <c r="I2" s="13"/>
      <c r="J2" s="13"/>
      <c r="K2" s="13"/>
    </row>
    <row r="3" spans="1:25" x14ac:dyDescent="0.35">
      <c r="Q3" s="6"/>
      <c r="R3" s="6"/>
      <c r="S3" s="6"/>
      <c r="T3" s="6"/>
      <c r="X3" s="6"/>
      <c r="Y3" s="6"/>
    </row>
    <row r="4" spans="1:25" ht="87" x14ac:dyDescent="0.35">
      <c r="A4" s="47" t="s">
        <v>0</v>
      </c>
      <c r="B4" s="75" t="s">
        <v>35</v>
      </c>
      <c r="C4" s="79" t="s">
        <v>47</v>
      </c>
      <c r="D4" s="80" t="s">
        <v>48</v>
      </c>
      <c r="E4" s="76" t="s">
        <v>31</v>
      </c>
      <c r="F4" s="75" t="s">
        <v>23</v>
      </c>
      <c r="G4" s="75" t="s">
        <v>24</v>
      </c>
      <c r="H4" s="75" t="s">
        <v>26</v>
      </c>
      <c r="I4" s="77" t="s">
        <v>32</v>
      </c>
      <c r="J4" s="75" t="s">
        <v>25</v>
      </c>
      <c r="K4" s="75" t="s">
        <v>33</v>
      </c>
      <c r="L4" s="78" t="s">
        <v>49</v>
      </c>
      <c r="M4" s="78" t="s">
        <v>50</v>
      </c>
      <c r="N4" s="42" t="s">
        <v>27</v>
      </c>
      <c r="O4" s="81" t="s">
        <v>51</v>
      </c>
      <c r="P4" s="42" t="s">
        <v>34</v>
      </c>
      <c r="Q4" s="42" t="s">
        <v>28</v>
      </c>
      <c r="R4" s="42" t="s">
        <v>29</v>
      </c>
      <c r="S4" s="6"/>
      <c r="T4" s="6"/>
      <c r="X4" s="6"/>
      <c r="Y4" s="6"/>
    </row>
    <row r="5" spans="1:25" s="17" customFormat="1" x14ac:dyDescent="0.35">
      <c r="A5" s="84" t="s">
        <v>21</v>
      </c>
      <c r="B5" s="82">
        <v>5533611</v>
      </c>
      <c r="C5" s="60">
        <v>1958310963.8574786</v>
      </c>
      <c r="D5" s="60">
        <v>-308625539.20809424</v>
      </c>
      <c r="E5" s="63">
        <v>1649685424.649385</v>
      </c>
      <c r="F5" s="63">
        <v>808485152.80636096</v>
      </c>
      <c r="G5" s="63">
        <v>2458170577.4557462</v>
      </c>
      <c r="H5" s="63">
        <v>848000000.00000095</v>
      </c>
      <c r="I5" s="83">
        <v>3306170577.4557471</v>
      </c>
      <c r="J5" s="63">
        <v>32945950</v>
      </c>
      <c r="K5" s="63">
        <v>3339116527.4557471</v>
      </c>
      <c r="L5" s="60">
        <v>-204314257.9970001</v>
      </c>
      <c r="M5" s="60">
        <v>3134802269.4587469</v>
      </c>
      <c r="N5" s="63">
        <v>603.42451384019353</v>
      </c>
      <c r="O5" s="60">
        <v>566.50210314001959</v>
      </c>
      <c r="P5" s="63">
        <v>-277274258.89455557</v>
      </c>
      <c r="Q5" s="64">
        <v>-7.6671542229644798E-2</v>
      </c>
      <c r="R5" s="65">
        <v>-51.968435022444282</v>
      </c>
      <c r="S5" s="36"/>
    </row>
    <row r="6" spans="1:25" x14ac:dyDescent="0.35">
      <c r="A6" s="1" t="s">
        <v>1</v>
      </c>
      <c r="B6" s="16">
        <v>20801</v>
      </c>
      <c r="C6" s="85">
        <v>4249505.6753473505</v>
      </c>
      <c r="D6" s="85">
        <v>7484519.1817975827</v>
      </c>
      <c r="E6" s="86">
        <v>11734024.857144933</v>
      </c>
      <c r="F6" s="86">
        <v>7386993.1066183681</v>
      </c>
      <c r="G6" s="86">
        <v>19121017.9637633</v>
      </c>
      <c r="H6" s="86">
        <v>3679416.6630643914</v>
      </c>
      <c r="I6" s="97">
        <v>22800434.626827691</v>
      </c>
      <c r="J6" s="86">
        <v>-1410626</v>
      </c>
      <c r="K6" s="86">
        <v>21389808.626827691</v>
      </c>
      <c r="L6" s="86">
        <v>-146111.78900000005</v>
      </c>
      <c r="M6" s="86">
        <v>21243696.83782769</v>
      </c>
      <c r="N6" s="85">
        <v>1028.3067461577659</v>
      </c>
      <c r="O6" s="86">
        <v>1021.2824786225514</v>
      </c>
      <c r="P6" s="86">
        <v>-1916859.3811030649</v>
      </c>
      <c r="Q6" s="98">
        <v>-8.2245106012184974E-2</v>
      </c>
      <c r="R6" s="66">
        <v>-83.7587184825029</v>
      </c>
      <c r="S6" s="36"/>
      <c r="T6" s="17"/>
    </row>
    <row r="7" spans="1:25" x14ac:dyDescent="0.35">
      <c r="A7" s="1" t="s">
        <v>2</v>
      </c>
      <c r="B7" s="16">
        <v>4540</v>
      </c>
      <c r="C7" s="85">
        <v>529208.6673733287</v>
      </c>
      <c r="D7" s="85">
        <v>-403675.78245941503</v>
      </c>
      <c r="E7" s="86">
        <v>125532.88491391367</v>
      </c>
      <c r="F7" s="86">
        <v>1473035.6550756306</v>
      </c>
      <c r="G7" s="86">
        <v>1598568.5399895443</v>
      </c>
      <c r="H7" s="86">
        <v>939271.50065603375</v>
      </c>
      <c r="I7" s="97">
        <v>2537840.0406455779</v>
      </c>
      <c r="J7" s="86">
        <v>-94570</v>
      </c>
      <c r="K7" s="86">
        <v>2443270.0406455779</v>
      </c>
      <c r="L7" s="86">
        <v>7608.4350000000013</v>
      </c>
      <c r="M7" s="86">
        <v>2450878.475645578</v>
      </c>
      <c r="N7" s="85">
        <v>538.16520719065591</v>
      </c>
      <c r="O7" s="86">
        <v>539.84107393074407</v>
      </c>
      <c r="P7" s="86">
        <v>-191745.26689721504</v>
      </c>
      <c r="Q7" s="98">
        <v>-7.276817950481719E-2</v>
      </c>
      <c r="R7" s="66">
        <v>-31.691044440570977</v>
      </c>
      <c r="S7" s="36"/>
      <c r="T7" s="17"/>
    </row>
    <row r="8" spans="1:25" x14ac:dyDescent="0.35">
      <c r="A8" s="1" t="s">
        <v>3</v>
      </c>
      <c r="B8" s="16">
        <v>2689</v>
      </c>
      <c r="C8" s="85">
        <v>151127.08435854502</v>
      </c>
      <c r="D8" s="85">
        <v>-1835859.8130143553</v>
      </c>
      <c r="E8" s="86">
        <v>-1684732.7286558102</v>
      </c>
      <c r="F8" s="86">
        <v>1129991.0250743905</v>
      </c>
      <c r="G8" s="86">
        <v>-554741.70358141977</v>
      </c>
      <c r="H8" s="86">
        <v>618298.41845865559</v>
      </c>
      <c r="I8" s="97">
        <v>63556.71487723582</v>
      </c>
      <c r="J8" s="86">
        <v>-613746</v>
      </c>
      <c r="K8" s="86">
        <v>-550189.28512276418</v>
      </c>
      <c r="L8" s="86">
        <v>-830896.3004500001</v>
      </c>
      <c r="M8" s="86">
        <v>-1381085.5855727643</v>
      </c>
      <c r="N8" s="85">
        <v>-204.60739498801198</v>
      </c>
      <c r="O8" s="86">
        <v>-513.60564729370185</v>
      </c>
      <c r="P8" s="86">
        <v>-606682.16498111002</v>
      </c>
      <c r="Q8" s="98">
        <v>-10.739090775728673</v>
      </c>
      <c r="R8" s="66">
        <v>-224.94320487222575</v>
      </c>
      <c r="S8" s="36"/>
      <c r="T8" s="17"/>
    </row>
    <row r="9" spans="1:25" x14ac:dyDescent="0.35">
      <c r="A9" s="1" t="s">
        <v>4</v>
      </c>
      <c r="B9" s="16">
        <v>2029</v>
      </c>
      <c r="C9" s="85">
        <v>464539.17025579279</v>
      </c>
      <c r="D9" s="85">
        <v>-50654.477704045858</v>
      </c>
      <c r="E9" s="86">
        <v>413884.69255174696</v>
      </c>
      <c r="F9" s="86">
        <v>790843.28003277641</v>
      </c>
      <c r="G9" s="86">
        <v>1204727.9725845233</v>
      </c>
      <c r="H9" s="86">
        <v>462300.14243070059</v>
      </c>
      <c r="I9" s="97">
        <v>1667028.1150152239</v>
      </c>
      <c r="J9" s="86">
        <v>-410432</v>
      </c>
      <c r="K9" s="86">
        <v>1256596.1150152239</v>
      </c>
      <c r="L9" s="86">
        <v>3699.7880000000005</v>
      </c>
      <c r="M9" s="86">
        <v>1260295.9030152238</v>
      </c>
      <c r="N9" s="85">
        <v>619.3179472721655</v>
      </c>
      <c r="O9" s="86">
        <v>621.14140119035176</v>
      </c>
      <c r="P9" s="86">
        <v>627827.28724315134</v>
      </c>
      <c r="Q9" s="98">
        <v>0.99850256487387046</v>
      </c>
      <c r="R9" s="66">
        <v>319.18962852654613</v>
      </c>
      <c r="S9" s="36"/>
      <c r="T9" s="17"/>
    </row>
    <row r="10" spans="1:25" x14ac:dyDescent="0.35">
      <c r="A10" s="1" t="s">
        <v>5</v>
      </c>
      <c r="B10" s="16">
        <v>7597</v>
      </c>
      <c r="C10" s="85">
        <v>2124762.5472917403</v>
      </c>
      <c r="D10" s="85">
        <v>1163692.7855000519</v>
      </c>
      <c r="E10" s="86">
        <v>3288455.3327917922</v>
      </c>
      <c r="F10" s="86">
        <v>4502123.8269685572</v>
      </c>
      <c r="G10" s="86">
        <v>7790579.1597603494</v>
      </c>
      <c r="H10" s="86">
        <v>1805927.0038778996</v>
      </c>
      <c r="I10" s="97">
        <v>9596506.163638249</v>
      </c>
      <c r="J10" s="86">
        <v>-406236</v>
      </c>
      <c r="K10" s="86">
        <v>9190270.163638249</v>
      </c>
      <c r="L10" s="86">
        <v>170220.0849999999</v>
      </c>
      <c r="M10" s="86">
        <v>9360490.2486382481</v>
      </c>
      <c r="N10" s="85">
        <v>1209.7235966352835</v>
      </c>
      <c r="O10" s="86">
        <v>1232.1298208027179</v>
      </c>
      <c r="P10" s="86">
        <v>-649751.39524507523</v>
      </c>
      <c r="Q10" s="98">
        <v>-6.6031501186955832E-2</v>
      </c>
      <c r="R10" s="66">
        <v>-58.483847479077212</v>
      </c>
      <c r="S10" s="36"/>
      <c r="T10" s="17"/>
    </row>
    <row r="11" spans="1:25" x14ac:dyDescent="0.35">
      <c r="A11" s="1" t="s">
        <v>6</v>
      </c>
      <c r="B11" s="16">
        <v>122594</v>
      </c>
      <c r="C11" s="85">
        <v>12876727.399340101</v>
      </c>
      <c r="D11" s="85">
        <v>-24437326.401755739</v>
      </c>
      <c r="E11" s="86">
        <v>-11560599.002415638</v>
      </c>
      <c r="F11" s="86">
        <v>25367351.568419885</v>
      </c>
      <c r="G11" s="86">
        <v>13806752.566004246</v>
      </c>
      <c r="H11" s="86">
        <v>19210082.571614448</v>
      </c>
      <c r="I11" s="97">
        <v>33016835.137618694</v>
      </c>
      <c r="J11" s="86">
        <v>-760228</v>
      </c>
      <c r="K11" s="86">
        <v>32256607.137618694</v>
      </c>
      <c r="L11" s="86">
        <v>-3011236.5672999965</v>
      </c>
      <c r="M11" s="86">
        <v>29245370.570318699</v>
      </c>
      <c r="N11" s="85">
        <v>263.11733965462173</v>
      </c>
      <c r="O11" s="86">
        <v>238.55466474965087</v>
      </c>
      <c r="P11" s="86">
        <v>-7693173.9583852328</v>
      </c>
      <c r="Q11" s="98">
        <v>-0.19257111672020552</v>
      </c>
      <c r="R11" s="66">
        <v>-65.571117072659376</v>
      </c>
      <c r="S11" s="36"/>
      <c r="T11" s="17"/>
    </row>
    <row r="12" spans="1:25" x14ac:dyDescent="0.35">
      <c r="A12" s="1" t="s">
        <v>7</v>
      </c>
      <c r="B12" s="16">
        <v>9099</v>
      </c>
      <c r="C12" s="85">
        <v>2225543.4171003215</v>
      </c>
      <c r="D12" s="85">
        <v>-3960069.3912645807</v>
      </c>
      <c r="E12" s="86">
        <v>-1734525.9741642592</v>
      </c>
      <c r="F12" s="86">
        <v>5021466.3466851758</v>
      </c>
      <c r="G12" s="86">
        <v>3286940.3725209166</v>
      </c>
      <c r="H12" s="86">
        <v>1894969.8595900368</v>
      </c>
      <c r="I12" s="97">
        <v>5181910.232110953</v>
      </c>
      <c r="J12" s="86">
        <v>-281517</v>
      </c>
      <c r="K12" s="86">
        <v>4900393.232110953</v>
      </c>
      <c r="L12" s="86">
        <v>287210.96200000006</v>
      </c>
      <c r="M12" s="86">
        <v>5187604.1941109532</v>
      </c>
      <c r="N12" s="85">
        <v>538.56393363127302</v>
      </c>
      <c r="O12" s="86">
        <v>570.12904650081907</v>
      </c>
      <c r="P12" s="86">
        <v>-2411533.6495101005</v>
      </c>
      <c r="Q12" s="98">
        <v>-0.32980822819380595</v>
      </c>
      <c r="R12" s="66">
        <v>-252.17110277199868</v>
      </c>
      <c r="S12" s="36"/>
      <c r="T12" s="17"/>
    </row>
    <row r="13" spans="1:25" x14ac:dyDescent="0.35">
      <c r="A13" s="1" t="s">
        <v>8</v>
      </c>
      <c r="B13" s="16">
        <v>9177</v>
      </c>
      <c r="C13" s="85">
        <v>861028.17953164806</v>
      </c>
      <c r="D13" s="85">
        <v>608126.08379250974</v>
      </c>
      <c r="E13" s="86">
        <v>1469154.2633241578</v>
      </c>
      <c r="F13" s="86">
        <v>2614455.4942625603</v>
      </c>
      <c r="G13" s="86">
        <v>4083609.7575867181</v>
      </c>
      <c r="H13" s="86">
        <v>1662406.046704923</v>
      </c>
      <c r="I13" s="97">
        <v>5746015.8042916413</v>
      </c>
      <c r="J13" s="86">
        <v>-1109368</v>
      </c>
      <c r="K13" s="86">
        <v>4636647.8042916413</v>
      </c>
      <c r="L13" s="86">
        <v>-133162.53100000005</v>
      </c>
      <c r="M13" s="86">
        <v>4503485.2732916409</v>
      </c>
      <c r="N13" s="85">
        <v>505.2465734217763</v>
      </c>
      <c r="O13" s="86">
        <v>490.73610910881996</v>
      </c>
      <c r="P13" s="86">
        <v>-818183.02476687822</v>
      </c>
      <c r="Q13" s="98">
        <v>-0.14999237380714392</v>
      </c>
      <c r="R13" s="66">
        <v>-82.558472812977982</v>
      </c>
      <c r="S13" s="36"/>
      <c r="T13" s="17"/>
    </row>
    <row r="14" spans="1:25" x14ac:dyDescent="0.35">
      <c r="A14" s="1" t="s">
        <v>9</v>
      </c>
      <c r="B14" s="16">
        <v>4140</v>
      </c>
      <c r="C14" s="85">
        <v>1296171.8082797085</v>
      </c>
      <c r="D14" s="85">
        <v>1034359.8181954427</v>
      </c>
      <c r="E14" s="86">
        <v>2330531.6264751512</v>
      </c>
      <c r="F14" s="86">
        <v>2280686.9865767313</v>
      </c>
      <c r="G14" s="86">
        <v>4611218.613051882</v>
      </c>
      <c r="H14" s="86">
        <v>965502.29387445038</v>
      </c>
      <c r="I14" s="97">
        <v>5576720.906926332</v>
      </c>
      <c r="J14" s="86">
        <v>7192</v>
      </c>
      <c r="K14" s="86">
        <v>5583912.906926332</v>
      </c>
      <c r="L14" s="86">
        <v>130089.31999999999</v>
      </c>
      <c r="M14" s="86">
        <v>5714002.2269263323</v>
      </c>
      <c r="N14" s="85">
        <v>1348.771233557085</v>
      </c>
      <c r="O14" s="86">
        <v>1380.1937746198871</v>
      </c>
      <c r="P14" s="86">
        <v>123669.43407792784</v>
      </c>
      <c r="Q14" s="98">
        <v>2.2649069531951501E-2</v>
      </c>
      <c r="R14" s="66">
        <v>69.726147389738117</v>
      </c>
      <c r="S14" s="36"/>
      <c r="T14" s="17"/>
    </row>
    <row r="15" spans="1:25" x14ac:dyDescent="0.35">
      <c r="A15" s="1" t="s">
        <v>10</v>
      </c>
      <c r="B15" s="16">
        <v>2964</v>
      </c>
      <c r="C15" s="85">
        <v>296274.27691742982</v>
      </c>
      <c r="D15" s="85">
        <v>-570781.35283619165</v>
      </c>
      <c r="E15" s="86">
        <v>-274507.07591876184</v>
      </c>
      <c r="F15" s="86">
        <v>1397377.5114989683</v>
      </c>
      <c r="G15" s="86">
        <v>1122870.4355802066</v>
      </c>
      <c r="H15" s="86">
        <v>666944.04381339496</v>
      </c>
      <c r="I15" s="97">
        <v>1789814.4793936014</v>
      </c>
      <c r="J15" s="86">
        <v>565808</v>
      </c>
      <c r="K15" s="86">
        <v>2355622.4793936014</v>
      </c>
      <c r="L15" s="86">
        <v>10457.868499999997</v>
      </c>
      <c r="M15" s="86">
        <v>2366080.3478936013</v>
      </c>
      <c r="N15" s="85">
        <v>794.74442624615438</v>
      </c>
      <c r="O15" s="86">
        <v>798.27272196140393</v>
      </c>
      <c r="P15" s="86">
        <v>383946.12221561978</v>
      </c>
      <c r="Q15" s="98">
        <v>0.19473080397695375</v>
      </c>
      <c r="R15" s="66">
        <v>144.66979479940801</v>
      </c>
      <c r="S15" s="36"/>
      <c r="T15" s="17"/>
    </row>
    <row r="16" spans="1:25" x14ac:dyDescent="0.35">
      <c r="A16" s="1" t="s">
        <v>11</v>
      </c>
      <c r="B16" s="16">
        <v>1477</v>
      </c>
      <c r="C16" s="85">
        <v>931890.40810231771</v>
      </c>
      <c r="D16" s="85">
        <v>-89116.065648425778</v>
      </c>
      <c r="E16" s="86">
        <v>842774.34245389188</v>
      </c>
      <c r="F16" s="86">
        <v>155652.45034538591</v>
      </c>
      <c r="G16" s="86">
        <v>998426.79279927781</v>
      </c>
      <c r="H16" s="86">
        <v>377030.6913369656</v>
      </c>
      <c r="I16" s="97">
        <v>1375457.4841362434</v>
      </c>
      <c r="J16" s="86">
        <v>145541</v>
      </c>
      <c r="K16" s="86">
        <v>1520998.4841362434</v>
      </c>
      <c r="L16" s="86">
        <v>199982.49249999999</v>
      </c>
      <c r="M16" s="86">
        <v>1720980.9766362433</v>
      </c>
      <c r="N16" s="85">
        <v>1029.7890887855406</v>
      </c>
      <c r="O16" s="86">
        <v>1165.1868494490475</v>
      </c>
      <c r="P16" s="86">
        <v>593217.96179774846</v>
      </c>
      <c r="Q16" s="98">
        <v>0.63939471406720971</v>
      </c>
      <c r="R16" s="66">
        <v>416.58319166822741</v>
      </c>
      <c r="S16" s="36"/>
      <c r="T16" s="17"/>
    </row>
    <row r="17" spans="1:25" x14ac:dyDescent="0.35">
      <c r="A17" s="1" t="s">
        <v>12</v>
      </c>
      <c r="B17" s="16">
        <v>21232</v>
      </c>
      <c r="C17" s="85">
        <v>10743070.263038523</v>
      </c>
      <c r="D17" s="85">
        <v>-5334053.7363411756</v>
      </c>
      <c r="E17" s="86">
        <v>5409016.5266973479</v>
      </c>
      <c r="F17" s="86">
        <v>5010593.8415084388</v>
      </c>
      <c r="G17" s="86">
        <v>10419610.368205786</v>
      </c>
      <c r="H17" s="86">
        <v>3020021.1533850855</v>
      </c>
      <c r="I17" s="97">
        <v>13439631.521590872</v>
      </c>
      <c r="J17" s="86">
        <v>-1975738</v>
      </c>
      <c r="K17" s="86">
        <v>11463893.521590872</v>
      </c>
      <c r="L17" s="86">
        <v>33839.633550000028</v>
      </c>
      <c r="M17" s="86">
        <v>11497733.155140871</v>
      </c>
      <c r="N17" s="85">
        <v>539.93469864312692</v>
      </c>
      <c r="O17" s="86">
        <v>541.52850203187973</v>
      </c>
      <c r="P17" s="86">
        <v>367683.21088980697</v>
      </c>
      <c r="Q17" s="98">
        <v>3.3135926644722771E-2</v>
      </c>
      <c r="R17" s="66">
        <v>18.814597638051737</v>
      </c>
      <c r="S17" s="36"/>
      <c r="T17" s="17"/>
    </row>
    <row r="18" spans="1:25" x14ac:dyDescent="0.35">
      <c r="A18" s="1" t="s">
        <v>13</v>
      </c>
      <c r="B18" s="16">
        <v>3672</v>
      </c>
      <c r="C18" s="85">
        <v>988419.31989197829</v>
      </c>
      <c r="D18" s="85">
        <v>1522409.4655646335</v>
      </c>
      <c r="E18" s="86">
        <v>2510828.7854566118</v>
      </c>
      <c r="F18" s="86">
        <v>1286418.507842063</v>
      </c>
      <c r="G18" s="86">
        <v>3797247.2932986747</v>
      </c>
      <c r="H18" s="86">
        <v>885231.54954171623</v>
      </c>
      <c r="I18" s="97">
        <v>4682478.8428403912</v>
      </c>
      <c r="J18" s="86">
        <v>-61058</v>
      </c>
      <c r="K18" s="86">
        <v>4621420.8428403912</v>
      </c>
      <c r="L18" s="86">
        <v>3699.7880000000005</v>
      </c>
      <c r="M18" s="86">
        <v>4625120.6308403909</v>
      </c>
      <c r="N18" s="85">
        <v>1258.5568744118711</v>
      </c>
      <c r="O18" s="86">
        <v>1259.5644419499974</v>
      </c>
      <c r="P18" s="86">
        <v>159082.96146227419</v>
      </c>
      <c r="Q18" s="98">
        <v>3.565013804224617E-2</v>
      </c>
      <c r="R18" s="66">
        <v>77.106548391718434</v>
      </c>
      <c r="S18" s="36"/>
      <c r="T18" s="17"/>
    </row>
    <row r="19" spans="1:25" x14ac:dyDescent="0.35">
      <c r="A19" s="1" t="s">
        <v>14</v>
      </c>
      <c r="B19" s="16">
        <v>6763</v>
      </c>
      <c r="C19" s="85">
        <v>475803.77023426327</v>
      </c>
      <c r="D19" s="85">
        <v>580222.02648894442</v>
      </c>
      <c r="E19" s="86">
        <v>1056025.7967232077</v>
      </c>
      <c r="F19" s="86">
        <v>3229453.7454785225</v>
      </c>
      <c r="G19" s="86">
        <v>4285479.5422017304</v>
      </c>
      <c r="H19" s="86">
        <v>1359137.6177347938</v>
      </c>
      <c r="I19" s="97">
        <v>5644617.159936524</v>
      </c>
      <c r="J19" s="86">
        <v>136578</v>
      </c>
      <c r="K19" s="86">
        <v>5781195.159936524</v>
      </c>
      <c r="L19" s="86">
        <v>138403.40005</v>
      </c>
      <c r="M19" s="86">
        <v>5919598.5599865243</v>
      </c>
      <c r="N19" s="85">
        <v>854.82702350089073</v>
      </c>
      <c r="O19" s="86">
        <v>875.29181723887689</v>
      </c>
      <c r="P19" s="86">
        <v>610100.27149488125</v>
      </c>
      <c r="Q19" s="98">
        <v>0.11798280338242655</v>
      </c>
      <c r="R19" s="66">
        <v>104.41418233971774</v>
      </c>
      <c r="S19" s="36"/>
      <c r="T19" s="17"/>
    </row>
    <row r="20" spans="1:25" x14ac:dyDescent="0.35">
      <c r="A20" s="1" t="s">
        <v>15</v>
      </c>
      <c r="B20" s="16">
        <v>1441</v>
      </c>
      <c r="C20" s="85">
        <v>-120613.1554828368</v>
      </c>
      <c r="D20" s="85">
        <v>52669.973088854611</v>
      </c>
      <c r="E20" s="86">
        <v>-67943.182393982192</v>
      </c>
      <c r="F20" s="86">
        <v>751697.50509584288</v>
      </c>
      <c r="G20" s="86">
        <v>683754.32270186068</v>
      </c>
      <c r="H20" s="86">
        <v>358454.45312555594</v>
      </c>
      <c r="I20" s="97">
        <v>1042208.7758274167</v>
      </c>
      <c r="J20" s="86">
        <v>-361040</v>
      </c>
      <c r="K20" s="86">
        <v>681168.77582741668</v>
      </c>
      <c r="L20" s="86">
        <v>-34312.550000000003</v>
      </c>
      <c r="M20" s="86">
        <v>646856.22582741664</v>
      </c>
      <c r="N20" s="85">
        <v>472.7056043215938</v>
      </c>
      <c r="O20" s="86">
        <v>448.89398044928288</v>
      </c>
      <c r="P20" s="86">
        <v>150878.82013613032</v>
      </c>
      <c r="Q20" s="98">
        <v>0.28452136141150286</v>
      </c>
      <c r="R20" s="66">
        <v>114.15931920240087</v>
      </c>
      <c r="S20" s="36"/>
      <c r="T20" s="17"/>
    </row>
    <row r="21" spans="1:25" x14ac:dyDescent="0.35">
      <c r="A21" s="1" t="s">
        <v>16</v>
      </c>
      <c r="B21" s="16">
        <v>2394</v>
      </c>
      <c r="C21" s="85">
        <v>19392.827893361216</v>
      </c>
      <c r="D21" s="85">
        <v>-1822617.8615004751</v>
      </c>
      <c r="E21" s="86">
        <v>-1803225.0336071139</v>
      </c>
      <c r="F21" s="86">
        <v>1126098.5572708424</v>
      </c>
      <c r="G21" s="86">
        <v>-677126.4763362715</v>
      </c>
      <c r="H21" s="86">
        <v>518548.33069202688</v>
      </c>
      <c r="I21" s="97">
        <v>-158578.14564424462</v>
      </c>
      <c r="J21" s="86">
        <v>186097</v>
      </c>
      <c r="K21" s="86">
        <v>27518.854355755378</v>
      </c>
      <c r="L21" s="86">
        <v>767631.41750000021</v>
      </c>
      <c r="M21" s="86">
        <v>795150.27185575559</v>
      </c>
      <c r="N21" s="86">
        <v>11.494926631476766</v>
      </c>
      <c r="O21" s="86">
        <v>332.14297069998145</v>
      </c>
      <c r="P21" s="86">
        <v>290559.69921698782</v>
      </c>
      <c r="Q21" s="98">
        <v>1.1046181796225334</v>
      </c>
      <c r="R21" s="66">
        <v>120.18949062372158</v>
      </c>
      <c r="S21" s="36"/>
      <c r="T21" s="17"/>
    </row>
    <row r="22" spans="1:25" x14ac:dyDescent="0.35">
      <c r="A22" s="1" t="s">
        <v>17</v>
      </c>
      <c r="B22" s="16">
        <v>19759</v>
      </c>
      <c r="C22" s="85">
        <v>-1902317.7647480567</v>
      </c>
      <c r="D22" s="85">
        <v>-1378566.4236242676</v>
      </c>
      <c r="E22" s="86">
        <v>-3280884.1883723242</v>
      </c>
      <c r="F22" s="86">
        <v>6074696.8803582322</v>
      </c>
      <c r="G22" s="86">
        <v>2793812.691985908</v>
      </c>
      <c r="H22" s="86">
        <v>3310473.3823810727</v>
      </c>
      <c r="I22" s="97">
        <v>6104286.0743669812</v>
      </c>
      <c r="J22" s="86">
        <v>-2507152</v>
      </c>
      <c r="K22" s="86">
        <v>3597134.0743669812</v>
      </c>
      <c r="L22" s="86">
        <v>178216.40099999995</v>
      </c>
      <c r="M22" s="86">
        <v>3775350.4753669812</v>
      </c>
      <c r="N22" s="85">
        <v>182.0504111729835</v>
      </c>
      <c r="O22" s="86">
        <v>191.0699162592733</v>
      </c>
      <c r="P22" s="86">
        <v>-3898570.4368706811</v>
      </c>
      <c r="Q22" s="98">
        <v>-0.52010727357593822</v>
      </c>
      <c r="R22" s="66">
        <v>-193.24145841284047</v>
      </c>
      <c r="S22" s="36"/>
      <c r="T22" s="17"/>
    </row>
    <row r="23" spans="1:25" x14ac:dyDescent="0.35">
      <c r="A23" s="1" t="s">
        <v>18</v>
      </c>
      <c r="B23" s="16">
        <v>1894</v>
      </c>
      <c r="C23" s="85">
        <v>151216.69503135979</v>
      </c>
      <c r="D23" s="85">
        <v>666324.68606271548</v>
      </c>
      <c r="E23" s="86">
        <v>817541.38109407527</v>
      </c>
      <c r="F23" s="86">
        <v>1060693.5749849083</v>
      </c>
      <c r="G23" s="86">
        <v>1878234.9560789836</v>
      </c>
      <c r="H23" s="86">
        <v>489829.10183069477</v>
      </c>
      <c r="I23" s="97">
        <v>2368064.0579096782</v>
      </c>
      <c r="J23" s="86">
        <v>245202</v>
      </c>
      <c r="K23" s="86">
        <v>2613266.0579096782</v>
      </c>
      <c r="L23" s="86">
        <v>202265.02299999999</v>
      </c>
      <c r="M23" s="86">
        <v>2815531.0809096782</v>
      </c>
      <c r="N23" s="85">
        <v>1379.7603262458701</v>
      </c>
      <c r="O23" s="86">
        <v>1486.5528410293971</v>
      </c>
      <c r="P23" s="86">
        <v>-160998.00619107485</v>
      </c>
      <c r="Q23" s="98">
        <v>-5.8032689921051393E-2</v>
      </c>
      <c r="R23" s="66">
        <v>-49.535945830767105</v>
      </c>
      <c r="S23" s="36"/>
      <c r="T23" s="17"/>
    </row>
    <row r="24" spans="1:25" x14ac:dyDescent="0.35">
      <c r="A24" s="1" t="s">
        <v>19</v>
      </c>
      <c r="B24" s="16">
        <v>3427</v>
      </c>
      <c r="C24" s="85">
        <v>1241285.7559173261</v>
      </c>
      <c r="D24" s="85">
        <v>1935494.6703818492</v>
      </c>
      <c r="E24" s="86">
        <v>3176780.4262991752</v>
      </c>
      <c r="F24" s="86">
        <v>-20416.79060073354</v>
      </c>
      <c r="G24" s="86">
        <v>3156363.6356984419</v>
      </c>
      <c r="H24" s="86">
        <v>820530.34692520485</v>
      </c>
      <c r="I24" s="97">
        <v>3976893.982623647</v>
      </c>
      <c r="J24" s="86">
        <v>-27667</v>
      </c>
      <c r="K24" s="86">
        <v>3949226.982623647</v>
      </c>
      <c r="L24" s="86">
        <v>58182.150000000009</v>
      </c>
      <c r="M24" s="86">
        <v>4007409.1326236469</v>
      </c>
      <c r="N24" s="85">
        <v>1152.3860468700459</v>
      </c>
      <c r="O24" s="86">
        <v>1169.363622008651</v>
      </c>
      <c r="P24" s="86">
        <v>-182566.92857950553</v>
      </c>
      <c r="Q24" s="98">
        <v>-4.4185874828965799E-2</v>
      </c>
      <c r="R24" s="66">
        <v>-31.509056626559413</v>
      </c>
      <c r="S24" s="36"/>
      <c r="T24" s="17"/>
    </row>
    <row r="25" spans="1:25" x14ac:dyDescent="0.35">
      <c r="A25" s="99" t="s">
        <v>30</v>
      </c>
      <c r="B25" s="100">
        <f>SUM(B6:B24)</f>
        <v>247689</v>
      </c>
      <c r="C25" s="101">
        <f t="shared" ref="C25:D25" si="0">SUM(C6:C24)</f>
        <v>37603036.345674209</v>
      </c>
      <c r="D25" s="102">
        <f t="shared" si="0"/>
        <v>-24834902.615276083</v>
      </c>
      <c r="E25" s="102">
        <f t="shared" ref="E25:M25" si="1">SUM(E6:E24)</f>
        <v>12768133.730398117</v>
      </c>
      <c r="F25" s="102">
        <f t="shared" si="1"/>
        <v>70639213.07349655</v>
      </c>
      <c r="G25" s="102">
        <f t="shared" si="1"/>
        <v>83407346.803894639</v>
      </c>
      <c r="H25" s="102">
        <f t="shared" si="1"/>
        <v>43044375.171038069</v>
      </c>
      <c r="I25" s="102">
        <f t="shared" si="1"/>
        <v>126451721.9749327</v>
      </c>
      <c r="J25" s="102">
        <f t="shared" si="1"/>
        <v>-8732960</v>
      </c>
      <c r="K25" s="102">
        <f t="shared" si="1"/>
        <v>117718761.9749327</v>
      </c>
      <c r="L25" s="102">
        <f t="shared" si="1"/>
        <v>-1964212.9736499963</v>
      </c>
      <c r="M25" s="102">
        <f t="shared" si="1"/>
        <v>115754549.00128271</v>
      </c>
      <c r="N25" s="102">
        <f>(K25/B25)</f>
        <v>475.2684292598085</v>
      </c>
      <c r="O25" s="103">
        <f>(M25/B25)</f>
        <v>467.33827098208928</v>
      </c>
      <c r="P25" s="103">
        <f>SUM(P6:P24)</f>
        <v>-15223098.443995411</v>
      </c>
      <c r="Q25" s="104">
        <f>((K25-K51)/K51)</f>
        <v>-0.11450944342153904</v>
      </c>
      <c r="R25" s="105">
        <f>(N25-L51)</f>
        <v>-60.00397612637255</v>
      </c>
      <c r="S25" s="36"/>
      <c r="T25" s="17"/>
      <c r="U25" s="11"/>
      <c r="V25" s="11"/>
      <c r="W25" s="12"/>
      <c r="X25" s="13"/>
      <c r="Y25" s="13"/>
    </row>
    <row r="26" spans="1:25" x14ac:dyDescent="0.35">
      <c r="A26" s="9"/>
      <c r="B26" s="10"/>
      <c r="E26" s="11"/>
      <c r="F26" s="11"/>
      <c r="G26" s="12"/>
      <c r="H26" s="13"/>
      <c r="I26" s="13"/>
      <c r="J26" s="13"/>
      <c r="K26" s="13"/>
      <c r="P26" s="19"/>
      <c r="Q26" s="9"/>
      <c r="R26" s="10"/>
      <c r="U26" s="11"/>
      <c r="V26" s="11"/>
      <c r="W26" s="12"/>
      <c r="X26" s="13"/>
      <c r="Y26" s="13"/>
    </row>
    <row r="27" spans="1:25" ht="18.5" x14ac:dyDescent="0.45">
      <c r="A27" s="14" t="s">
        <v>20</v>
      </c>
      <c r="H27" s="13"/>
      <c r="I27" s="13"/>
      <c r="J27" s="13"/>
      <c r="K27" s="13"/>
      <c r="P27" s="19"/>
      <c r="X27" s="13"/>
      <c r="Y27" s="13"/>
    </row>
    <row r="28" spans="1:25" x14ac:dyDescent="0.35">
      <c r="A28" s="15" t="s">
        <v>59</v>
      </c>
      <c r="H28" s="13"/>
      <c r="I28" s="13"/>
      <c r="J28" s="13"/>
      <c r="K28" s="13"/>
      <c r="P28" s="19"/>
      <c r="X28" s="13"/>
      <c r="Y28" s="13"/>
    </row>
    <row r="29" spans="1:25" x14ac:dyDescent="0.35">
      <c r="P29" s="19"/>
      <c r="X29" s="13"/>
      <c r="Y29" s="13"/>
    </row>
    <row r="30" spans="1:25" s="52" customFormat="1" ht="87" x14ac:dyDescent="0.35">
      <c r="A30" s="48" t="s">
        <v>0</v>
      </c>
      <c r="B30" s="43" t="s">
        <v>22</v>
      </c>
      <c r="C30" s="87" t="s">
        <v>52</v>
      </c>
      <c r="D30" s="87" t="s">
        <v>53</v>
      </c>
      <c r="E30" s="43" t="s">
        <v>36</v>
      </c>
      <c r="F30" s="58" t="s">
        <v>37</v>
      </c>
      <c r="G30" s="59" t="s">
        <v>38</v>
      </c>
      <c r="H30" s="59" t="s">
        <v>39</v>
      </c>
      <c r="I30" s="59" t="s">
        <v>40</v>
      </c>
      <c r="J30" s="59" t="s">
        <v>41</v>
      </c>
      <c r="K30" s="59" t="s">
        <v>42</v>
      </c>
      <c r="L30" s="59" t="s">
        <v>43</v>
      </c>
      <c r="P30" s="53"/>
      <c r="Q30" s="51"/>
      <c r="R30" s="54"/>
      <c r="T30" s="54"/>
      <c r="X30" s="55"/>
      <c r="Y30" s="55"/>
    </row>
    <row r="31" spans="1:25" x14ac:dyDescent="0.35">
      <c r="A31" s="57" t="s">
        <v>21</v>
      </c>
      <c r="B31" s="56">
        <v>5517897</v>
      </c>
      <c r="C31" s="88">
        <v>1922989257.0812926</v>
      </c>
      <c r="D31" s="88">
        <v>591608.2690092423</v>
      </c>
      <c r="E31" s="60">
        <v>1923580865.350302</v>
      </c>
      <c r="F31" s="39">
        <v>819002393</v>
      </c>
      <c r="G31" s="61">
        <v>2742583258.3503041</v>
      </c>
      <c r="H31" s="61">
        <v>851000000.00000167</v>
      </c>
      <c r="I31" s="61">
        <v>3593583258.3503027</v>
      </c>
      <c r="J31" s="61">
        <v>22807528</v>
      </c>
      <c r="K31" s="39">
        <v>3616390786.3503027</v>
      </c>
      <c r="L31" s="40">
        <v>655.39294886263781</v>
      </c>
      <c r="P31" s="20"/>
      <c r="Q31" s="6"/>
      <c r="X31" s="4"/>
      <c r="Y31" s="4"/>
    </row>
    <row r="32" spans="1:25" x14ac:dyDescent="0.35">
      <c r="A32" s="1" t="s">
        <v>1</v>
      </c>
      <c r="B32" s="49">
        <v>20958</v>
      </c>
      <c r="C32" s="85">
        <v>3518939.6631168332</v>
      </c>
      <c r="D32" s="85">
        <v>10018329.747322362</v>
      </c>
      <c r="E32" s="86">
        <v>13537269.410439195</v>
      </c>
      <c r="F32" s="26">
        <v>7495485</v>
      </c>
      <c r="G32" s="89">
        <v>21032754.410439193</v>
      </c>
      <c r="H32" s="89">
        <v>3680626.5974915633</v>
      </c>
      <c r="I32" s="89">
        <v>24713381.007930756</v>
      </c>
      <c r="J32" s="89">
        <v>-1406713</v>
      </c>
      <c r="K32" s="26">
        <v>23306668.007930756</v>
      </c>
      <c r="L32" s="28">
        <v>1112.0654646402688</v>
      </c>
      <c r="P32" s="20"/>
      <c r="X32" s="13"/>
      <c r="Y32" s="13"/>
    </row>
    <row r="33" spans="1:17" x14ac:dyDescent="0.35">
      <c r="A33" s="1" t="s">
        <v>2</v>
      </c>
      <c r="B33" s="49">
        <v>4624</v>
      </c>
      <c r="C33" s="85">
        <v>547903.50552438467</v>
      </c>
      <c r="D33" s="85">
        <v>215421.13995279639</v>
      </c>
      <c r="E33" s="86">
        <v>763324.64547718107</v>
      </c>
      <c r="F33" s="26">
        <v>1258743</v>
      </c>
      <c r="G33" s="89">
        <v>2022067.6454771811</v>
      </c>
      <c r="H33" s="89">
        <v>946112.66206561192</v>
      </c>
      <c r="I33" s="89">
        <v>2968180.307542793</v>
      </c>
      <c r="J33" s="89">
        <v>-333165</v>
      </c>
      <c r="K33" s="26">
        <v>2635015.307542793</v>
      </c>
      <c r="L33" s="28">
        <v>569.85625163122688</v>
      </c>
      <c r="P33" s="20"/>
      <c r="Q33" s="8"/>
    </row>
    <row r="34" spans="1:17" x14ac:dyDescent="0.35">
      <c r="A34" s="1" t="s">
        <v>3</v>
      </c>
      <c r="B34" s="49">
        <v>2778</v>
      </c>
      <c r="C34" s="85">
        <v>210391.24069811613</v>
      </c>
      <c r="D34" s="85">
        <v>-1198388.7420553402</v>
      </c>
      <c r="E34" s="86">
        <v>-987997.50135722407</v>
      </c>
      <c r="F34" s="26">
        <v>1020508</v>
      </c>
      <c r="G34" s="89">
        <v>32510.498642775929</v>
      </c>
      <c r="H34" s="89">
        <v>625921.38121556991</v>
      </c>
      <c r="I34" s="89">
        <v>658431.87985834584</v>
      </c>
      <c r="J34" s="89">
        <v>-601939</v>
      </c>
      <c r="K34" s="26">
        <v>56492.879858345841</v>
      </c>
      <c r="L34" s="28">
        <v>20.335809884213766</v>
      </c>
      <c r="P34" s="20"/>
    </row>
    <row r="35" spans="1:17" x14ac:dyDescent="0.35">
      <c r="A35" s="1" t="s">
        <v>4</v>
      </c>
      <c r="B35" s="49">
        <v>2095</v>
      </c>
      <c r="C35" s="85">
        <v>387331.62395762152</v>
      </c>
      <c r="D35" s="85">
        <v>-91989.468654343393</v>
      </c>
      <c r="E35" s="86">
        <v>295342.15530327812</v>
      </c>
      <c r="F35" s="26">
        <v>397653</v>
      </c>
      <c r="G35" s="89">
        <v>692995.15530327812</v>
      </c>
      <c r="H35" s="89">
        <v>464543.67246879439</v>
      </c>
      <c r="I35" s="89">
        <v>1157538.8277720725</v>
      </c>
      <c r="J35" s="89">
        <v>-528770</v>
      </c>
      <c r="K35" s="26">
        <v>628768.82777207252</v>
      </c>
      <c r="L35" s="28">
        <v>300.12831874561937</v>
      </c>
      <c r="P35" s="20"/>
    </row>
    <row r="36" spans="1:17" x14ac:dyDescent="0.35">
      <c r="A36" s="1" t="s">
        <v>5</v>
      </c>
      <c r="B36" s="49">
        <v>7759</v>
      </c>
      <c r="C36" s="85">
        <v>2130964.1471607545</v>
      </c>
      <c r="D36" s="85">
        <v>1941827.5301601342</v>
      </c>
      <c r="E36" s="86">
        <v>4072791.6773208887</v>
      </c>
      <c r="F36" s="26">
        <v>4276004</v>
      </c>
      <c r="G36" s="89">
        <v>8348795.6773208883</v>
      </c>
      <c r="H36" s="89">
        <v>1812826.8815624351</v>
      </c>
      <c r="I36" s="89">
        <v>10161622.558883324</v>
      </c>
      <c r="J36" s="89">
        <v>-321601</v>
      </c>
      <c r="K36" s="26">
        <v>9840021.5588833243</v>
      </c>
      <c r="L36" s="28">
        <v>1268.2074441143607</v>
      </c>
      <c r="P36" s="20"/>
    </row>
    <row r="37" spans="1:17" x14ac:dyDescent="0.35">
      <c r="A37" s="1" t="s">
        <v>6</v>
      </c>
      <c r="B37" s="49">
        <v>121543</v>
      </c>
      <c r="C37" s="85">
        <v>13106748.065646477</v>
      </c>
      <c r="D37" s="85">
        <v>-16740635.329331972</v>
      </c>
      <c r="E37" s="86">
        <v>-3633887.2636854947</v>
      </c>
      <c r="F37" s="26">
        <v>25752761</v>
      </c>
      <c r="G37" s="89">
        <v>22118873.736314505</v>
      </c>
      <c r="H37" s="89">
        <v>19198097.359689422</v>
      </c>
      <c r="I37" s="89">
        <v>41316971.096003927</v>
      </c>
      <c r="J37" s="89">
        <v>-1367190</v>
      </c>
      <c r="K37" s="26">
        <v>39949781.096003927</v>
      </c>
      <c r="L37" s="28">
        <v>328.68845672728111</v>
      </c>
      <c r="P37" s="20"/>
    </row>
    <row r="38" spans="1:17" x14ac:dyDescent="0.35">
      <c r="A38" s="1" t="s">
        <v>7</v>
      </c>
      <c r="B38" s="49">
        <v>9247</v>
      </c>
      <c r="C38" s="85">
        <v>2400013.2498981515</v>
      </c>
      <c r="D38" s="85">
        <v>-1738728.6123811561</v>
      </c>
      <c r="E38" s="86">
        <v>661284.63751699543</v>
      </c>
      <c r="F38" s="26">
        <v>5014581</v>
      </c>
      <c r="G38" s="89">
        <v>5675865.6375169959</v>
      </c>
      <c r="H38" s="89">
        <v>1916903.2441040578</v>
      </c>
      <c r="I38" s="89">
        <v>7592768.8816210534</v>
      </c>
      <c r="J38" s="89">
        <v>-280842</v>
      </c>
      <c r="K38" s="26">
        <v>7311926.8816210534</v>
      </c>
      <c r="L38" s="28">
        <v>790.73503640327169</v>
      </c>
      <c r="P38" s="20"/>
    </row>
    <row r="39" spans="1:17" x14ac:dyDescent="0.35">
      <c r="A39" s="1" t="s">
        <v>8</v>
      </c>
      <c r="B39" s="49">
        <v>9280</v>
      </c>
      <c r="C39" s="85">
        <v>805899.41263258737</v>
      </c>
      <c r="D39" s="85">
        <v>1893101.9109185459</v>
      </c>
      <c r="E39" s="86">
        <v>2699001.3235511333</v>
      </c>
      <c r="F39" s="26">
        <v>2306524</v>
      </c>
      <c r="G39" s="89">
        <v>5005525.3235511333</v>
      </c>
      <c r="H39" s="89">
        <v>1701813.5055073863</v>
      </c>
      <c r="I39" s="89">
        <v>6707338.8290585196</v>
      </c>
      <c r="J39" s="89">
        <v>-1252508</v>
      </c>
      <c r="K39" s="26">
        <v>5454830.8290585196</v>
      </c>
      <c r="L39" s="28">
        <v>587.80504623475429</v>
      </c>
      <c r="P39" s="19"/>
    </row>
    <row r="40" spans="1:17" x14ac:dyDescent="0.35">
      <c r="A40" s="1" t="s">
        <v>9</v>
      </c>
      <c r="B40" s="49">
        <v>4269</v>
      </c>
      <c r="C40" s="85">
        <v>1346310.9167999872</v>
      </c>
      <c r="D40" s="85">
        <v>1244989.1193526075</v>
      </c>
      <c r="E40" s="86">
        <v>2591300.0361525947</v>
      </c>
      <c r="F40" s="26">
        <v>1873860</v>
      </c>
      <c r="G40" s="89">
        <v>4465160.0361525947</v>
      </c>
      <c r="H40" s="89">
        <v>972282.43669580948</v>
      </c>
      <c r="I40" s="89">
        <v>5437442.4728484042</v>
      </c>
      <c r="J40" s="89">
        <v>22801</v>
      </c>
      <c r="K40" s="26">
        <v>5460243.4728484042</v>
      </c>
      <c r="L40" s="28">
        <v>1279.0450861673469</v>
      </c>
      <c r="P40" s="20"/>
    </row>
    <row r="41" spans="1:17" x14ac:dyDescent="0.35">
      <c r="A41" s="1" t="s">
        <v>10</v>
      </c>
      <c r="B41" s="49">
        <v>3033</v>
      </c>
      <c r="C41" s="85">
        <v>442579.18503488984</v>
      </c>
      <c r="D41" s="85">
        <v>-864295.42155668838</v>
      </c>
      <c r="E41" s="86">
        <v>-421716.23652179854</v>
      </c>
      <c r="F41" s="26">
        <v>1319499</v>
      </c>
      <c r="G41" s="89">
        <v>897782.76347820146</v>
      </c>
      <c r="H41" s="89">
        <v>672707.59369978029</v>
      </c>
      <c r="I41" s="89">
        <v>1570490.3571779816</v>
      </c>
      <c r="J41" s="89">
        <v>401186</v>
      </c>
      <c r="K41" s="26">
        <v>1971676.3571779816</v>
      </c>
      <c r="L41" s="28">
        <v>650.07463144674637</v>
      </c>
      <c r="P41" s="20"/>
    </row>
    <row r="42" spans="1:17" x14ac:dyDescent="0.35">
      <c r="A42" s="1" t="s">
        <v>11</v>
      </c>
      <c r="B42" s="49">
        <v>1513</v>
      </c>
      <c r="C42" s="85">
        <v>920347.87867581134</v>
      </c>
      <c r="D42" s="85">
        <v>-464331.06506324699</v>
      </c>
      <c r="E42" s="86">
        <v>456016.81361256435</v>
      </c>
      <c r="F42" s="26">
        <v>-31305</v>
      </c>
      <c r="G42" s="89">
        <v>424711.81361256435</v>
      </c>
      <c r="H42" s="89">
        <v>376032.7087259306</v>
      </c>
      <c r="I42" s="89">
        <v>800744.52233849489</v>
      </c>
      <c r="J42" s="89">
        <v>127036</v>
      </c>
      <c r="K42" s="26">
        <v>927780.52233849489</v>
      </c>
      <c r="L42" s="28">
        <v>613.20589711731316</v>
      </c>
      <c r="P42" s="20"/>
    </row>
    <row r="43" spans="1:17" x14ac:dyDescent="0.35">
      <c r="A43" s="1" t="s">
        <v>12</v>
      </c>
      <c r="B43" s="49">
        <v>21293</v>
      </c>
      <c r="C43" s="85">
        <v>10670716.042779488</v>
      </c>
      <c r="D43" s="85">
        <v>-5048735.5241520405</v>
      </c>
      <c r="E43" s="86">
        <v>5621980.518627448</v>
      </c>
      <c r="F43" s="26">
        <v>4632796</v>
      </c>
      <c r="G43" s="89">
        <v>10254776.518627448</v>
      </c>
      <c r="H43" s="89">
        <v>3085504.7920736158</v>
      </c>
      <c r="I43" s="89">
        <v>13340281.310701065</v>
      </c>
      <c r="J43" s="89">
        <v>-2244071</v>
      </c>
      <c r="K43" s="26">
        <v>11096210.310701065</v>
      </c>
      <c r="L43" s="28">
        <v>521.12010100507518</v>
      </c>
      <c r="P43" s="19"/>
    </row>
    <row r="44" spans="1:17" x14ac:dyDescent="0.35">
      <c r="A44" s="1" t="s">
        <v>13</v>
      </c>
      <c r="B44" s="49">
        <v>3777</v>
      </c>
      <c r="C44" s="85">
        <v>1068592.5816253508</v>
      </c>
      <c r="D44" s="85">
        <v>2112703.126274324</v>
      </c>
      <c r="E44" s="86">
        <v>3181295.7078996748</v>
      </c>
      <c r="F44" s="26">
        <v>404542</v>
      </c>
      <c r="G44" s="89">
        <v>3585837.7078996748</v>
      </c>
      <c r="H44" s="89">
        <v>890771.17347844259</v>
      </c>
      <c r="I44" s="89">
        <v>4476608.881378117</v>
      </c>
      <c r="J44" s="89">
        <v>-14271</v>
      </c>
      <c r="K44" s="26">
        <v>4462337.881378117</v>
      </c>
      <c r="L44" s="28">
        <v>1181.4503260201527</v>
      </c>
      <c r="P44" s="20"/>
    </row>
    <row r="45" spans="1:17" x14ac:dyDescent="0.35">
      <c r="A45" s="1" t="s">
        <v>14</v>
      </c>
      <c r="B45" s="49">
        <v>6891</v>
      </c>
      <c r="C45" s="85">
        <v>342094.95037001441</v>
      </c>
      <c r="D45" s="85">
        <v>204713.41561116235</v>
      </c>
      <c r="E45" s="86">
        <v>546808.36598117673</v>
      </c>
      <c r="F45" s="26">
        <v>3044071</v>
      </c>
      <c r="G45" s="89">
        <v>3590879.3659811765</v>
      </c>
      <c r="H45" s="89">
        <v>1365028.5224604667</v>
      </c>
      <c r="I45" s="89">
        <v>4955907.8884416427</v>
      </c>
      <c r="J45" s="89">
        <v>215187</v>
      </c>
      <c r="K45" s="26">
        <v>5171094.8884416427</v>
      </c>
      <c r="L45" s="28">
        <v>750.41284116117299</v>
      </c>
      <c r="P45" s="20"/>
    </row>
    <row r="46" spans="1:17" x14ac:dyDescent="0.35">
      <c r="A46" s="1" t="s">
        <v>15</v>
      </c>
      <c r="B46" s="49">
        <v>1479</v>
      </c>
      <c r="C46" s="85">
        <v>-74467.173112858945</v>
      </c>
      <c r="D46" s="85">
        <v>-89626.498554876496</v>
      </c>
      <c r="E46" s="86">
        <v>-164093.67166773544</v>
      </c>
      <c r="F46" s="26">
        <v>658008</v>
      </c>
      <c r="G46" s="89">
        <v>493914.32833226456</v>
      </c>
      <c r="H46" s="89">
        <v>367381.62735902186</v>
      </c>
      <c r="I46" s="89">
        <v>861295.95569128636</v>
      </c>
      <c r="J46" s="89">
        <v>-331006</v>
      </c>
      <c r="K46" s="26">
        <v>530289.95569128636</v>
      </c>
      <c r="L46" s="28">
        <v>358.54628511919293</v>
      </c>
      <c r="P46" s="20"/>
    </row>
    <row r="47" spans="1:17" x14ac:dyDescent="0.35">
      <c r="A47" s="1" t="s">
        <v>16</v>
      </c>
      <c r="B47" s="49">
        <v>2420</v>
      </c>
      <c r="C47" s="85">
        <v>-2343.0941344834864</v>
      </c>
      <c r="D47" s="85">
        <v>-1860307.6013008687</v>
      </c>
      <c r="E47" s="86">
        <v>-1862650.6954353522</v>
      </c>
      <c r="F47" s="26">
        <v>971581</v>
      </c>
      <c r="G47" s="89">
        <v>-891069.69543535216</v>
      </c>
      <c r="H47" s="89">
        <v>527451.85057411972</v>
      </c>
      <c r="I47" s="89">
        <v>-363617.84486123244</v>
      </c>
      <c r="J47" s="89">
        <v>100577</v>
      </c>
      <c r="K47" s="26">
        <v>-263040.84486123244</v>
      </c>
      <c r="L47" s="28">
        <v>-108.69456399224481</v>
      </c>
      <c r="P47" s="20"/>
      <c r="Q47" s="8"/>
    </row>
    <row r="48" spans="1:17" x14ac:dyDescent="0.35">
      <c r="A48" s="1" t="s">
        <v>17</v>
      </c>
      <c r="B48" s="49">
        <v>19973</v>
      </c>
      <c r="C48" s="85">
        <v>-1739820.7369767444</v>
      </c>
      <c r="D48" s="85">
        <v>1807046.9287185483</v>
      </c>
      <c r="E48" s="86">
        <v>67226.191741803894</v>
      </c>
      <c r="F48" s="26">
        <v>6452902</v>
      </c>
      <c r="G48" s="89">
        <v>6520128.1917418037</v>
      </c>
      <c r="H48" s="89">
        <v>3323029.3194958591</v>
      </c>
      <c r="I48" s="89">
        <v>9843157.5112376623</v>
      </c>
      <c r="J48" s="89">
        <v>-2347453</v>
      </c>
      <c r="K48" s="26">
        <v>7495704.5112376623</v>
      </c>
      <c r="L48" s="28">
        <v>375.29186958582397</v>
      </c>
    </row>
    <row r="49" spans="1:12" x14ac:dyDescent="0.35">
      <c r="A49" s="1" t="s">
        <v>18</v>
      </c>
      <c r="B49" s="49">
        <v>1941</v>
      </c>
      <c r="C49" s="85">
        <v>207066.39412760956</v>
      </c>
      <c r="D49" s="85">
        <v>864875.53386762401</v>
      </c>
      <c r="E49" s="86">
        <v>1071941.9279952336</v>
      </c>
      <c r="F49" s="26">
        <v>964813</v>
      </c>
      <c r="G49" s="89">
        <v>2036754.9279952336</v>
      </c>
      <c r="H49" s="89">
        <v>489090.13610551949</v>
      </c>
      <c r="I49" s="89">
        <v>2525845.0641007531</v>
      </c>
      <c r="J49" s="89">
        <v>248419</v>
      </c>
      <c r="K49" s="26">
        <v>2774264.0641007531</v>
      </c>
      <c r="L49" s="28">
        <v>1429.2962720766373</v>
      </c>
    </row>
    <row r="50" spans="1:12" x14ac:dyDescent="0.35">
      <c r="A50" s="1" t="s">
        <v>19</v>
      </c>
      <c r="B50" s="49">
        <v>3490</v>
      </c>
      <c r="C50" s="85">
        <v>1322270.9376441259</v>
      </c>
      <c r="D50" s="85">
        <v>2078295.3105277307</v>
      </c>
      <c r="E50" s="86">
        <v>3400566.2481718566</v>
      </c>
      <c r="F50" s="26">
        <v>-135602</v>
      </c>
      <c r="G50" s="89">
        <v>3264964.2481718566</v>
      </c>
      <c r="H50" s="89">
        <v>817536.66303129576</v>
      </c>
      <c r="I50" s="89">
        <v>4082500.9112031525</v>
      </c>
      <c r="J50" s="89">
        <v>49293</v>
      </c>
      <c r="K50" s="26">
        <v>4131793.9112031525</v>
      </c>
      <c r="L50" s="28">
        <v>1183.8951034966053</v>
      </c>
    </row>
    <row r="51" spans="1:12" x14ac:dyDescent="0.35">
      <c r="A51" s="23" t="s">
        <v>30</v>
      </c>
      <c r="B51" s="50">
        <f>SUM(B32:B50)</f>
        <v>248363</v>
      </c>
      <c r="C51" s="24">
        <f t="shared" ref="C51:D51" si="2">SUM(C32:C50)</f>
        <v>37611538.791468114</v>
      </c>
      <c r="D51" s="24">
        <f t="shared" si="2"/>
        <v>-5715734.5003446992</v>
      </c>
      <c r="E51" s="24">
        <f t="shared" ref="E51" si="3">SUM(E32:E50)</f>
        <v>31895804.29112342</v>
      </c>
      <c r="F51" s="24">
        <f t="shared" ref="F51:K51" si="4">SUM(F32:F50)</f>
        <v>67677424</v>
      </c>
      <c r="G51" s="24">
        <f t="shared" si="4"/>
        <v>99573228.291123435</v>
      </c>
      <c r="H51" s="24">
        <f t="shared" si="4"/>
        <v>43233662.127804704</v>
      </c>
      <c r="I51" s="24">
        <f t="shared" si="4"/>
        <v>142806890.41892806</v>
      </c>
      <c r="J51" s="24">
        <f t="shared" si="4"/>
        <v>-9865030</v>
      </c>
      <c r="K51" s="24">
        <f t="shared" si="4"/>
        <v>132941860.41892809</v>
      </c>
      <c r="L51" s="62">
        <f>(K51/B51)</f>
        <v>535.27240538618105</v>
      </c>
    </row>
  </sheetData>
  <conditionalFormatting sqref="B31:B51 E31:L51 C51:D51">
    <cfRule type="cellIs" dxfId="4" priority="3" operator="lessThan">
      <formula>0</formula>
    </cfRule>
  </conditionalFormatting>
  <conditionalFormatting sqref="B5:R25">
    <cfRule type="cellIs" dxfId="3" priority="1" operator="lessThan">
      <formula>0</formula>
    </cfRule>
  </conditionalFormatting>
  <printOptions horizontalCentered="1" gridLines="1"/>
  <pageMargins left="0" right="0" top="0" bottom="0" header="0" footer="0"/>
  <pageSetup paperSize="9" scale="64" orientation="landscape" r:id="rId1"/>
  <headerFooter scaleWithDoc="0"/>
  <rowBreaks count="1" manualBreakCount="1">
    <brk id="26" max="17" man="1"/>
  </rowBreaks>
  <ignoredErrors>
    <ignoredError sqref="B25:N25 P25:R25 B51:L5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F6E64-1482-4255-A3EF-150168B5D14D}">
  <dimension ref="A1:X51"/>
  <sheetViews>
    <sheetView zoomScaleNormal="100" workbookViewId="0">
      <selection activeCell="A3" sqref="A3"/>
    </sheetView>
  </sheetViews>
  <sheetFormatPr defaultColWidth="9.1796875" defaultRowHeight="14.5" x14ac:dyDescent="0.35"/>
  <cols>
    <col min="1" max="1" width="15.54296875" style="3" customWidth="1"/>
    <col min="2" max="2" width="9.453125" style="4" bestFit="1" customWidth="1"/>
    <col min="3" max="3" width="12.7265625" style="5" customWidth="1"/>
    <col min="4" max="4" width="12.81640625" style="4" bestFit="1" customWidth="1"/>
    <col min="5" max="5" width="13.54296875" style="6" bestFit="1" customWidth="1"/>
    <col min="6" max="6" width="12.81640625" style="6" customWidth="1"/>
    <col min="7" max="7" width="12.7265625" style="6" customWidth="1"/>
    <col min="8" max="8" width="13.54296875" style="7" bestFit="1" customWidth="1"/>
    <col min="9" max="10" width="13.453125" style="7" customWidth="1"/>
    <col min="11" max="11" width="11.453125" style="7" bestFit="1" customWidth="1"/>
    <col min="12" max="12" width="12.1796875" style="6" bestFit="1" customWidth="1"/>
    <col min="13" max="13" width="11.7265625" style="6" customWidth="1"/>
    <col min="14" max="14" width="5.7265625" style="6" customWidth="1"/>
    <col min="15" max="15" width="12.7265625" style="6" bestFit="1" customWidth="1"/>
    <col min="16" max="16" width="15.54296875" style="3" customWidth="1"/>
    <col min="17" max="17" width="9.81640625" style="4" customWidth="1"/>
    <col min="18" max="18" width="13.26953125" style="5" customWidth="1"/>
    <col min="19" max="19" width="14" style="4" customWidth="1"/>
    <col min="20" max="20" width="13.1796875" style="6" customWidth="1"/>
    <col min="21" max="21" width="12.81640625" style="6" customWidth="1"/>
    <col min="22" max="22" width="15.26953125" style="6" customWidth="1"/>
    <col min="23" max="24" width="12.54296875" style="7" customWidth="1"/>
    <col min="25" max="16384" width="9.1796875" style="6"/>
  </cols>
  <sheetData>
    <row r="1" spans="1:24" ht="18.5" x14ac:dyDescent="0.45">
      <c r="A1" s="14" t="s">
        <v>56</v>
      </c>
      <c r="H1" s="13"/>
      <c r="I1" s="13"/>
      <c r="J1" s="13"/>
      <c r="K1" s="13"/>
    </row>
    <row r="2" spans="1:24" x14ac:dyDescent="0.35">
      <c r="A2" s="35" t="s">
        <v>59</v>
      </c>
      <c r="H2" s="13"/>
      <c r="I2" s="13"/>
      <c r="J2" s="13"/>
      <c r="K2" s="13"/>
    </row>
    <row r="3" spans="1:24" x14ac:dyDescent="0.35"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6"/>
      <c r="Q3" s="6"/>
      <c r="R3" s="6"/>
      <c r="S3" s="6"/>
      <c r="W3" s="6"/>
      <c r="X3" s="6"/>
    </row>
    <row r="4" spans="1:24" ht="101.5" x14ac:dyDescent="0.35">
      <c r="A4" s="47" t="s">
        <v>0</v>
      </c>
      <c r="B4" s="43" t="s">
        <v>35</v>
      </c>
      <c r="C4" s="92" t="s">
        <v>54</v>
      </c>
      <c r="D4" s="92" t="s">
        <v>55</v>
      </c>
      <c r="E4" s="69" t="s">
        <v>31</v>
      </c>
      <c r="F4" s="70" t="s">
        <v>23</v>
      </c>
      <c r="G4" s="70" t="s">
        <v>24</v>
      </c>
      <c r="H4" s="70" t="s">
        <v>26</v>
      </c>
      <c r="I4" s="71" t="s">
        <v>32</v>
      </c>
      <c r="J4" s="70" t="s">
        <v>25</v>
      </c>
      <c r="K4" s="70" t="s">
        <v>33</v>
      </c>
      <c r="L4" s="91" t="s">
        <v>49</v>
      </c>
      <c r="M4" s="91" t="s">
        <v>50</v>
      </c>
      <c r="N4" s="21"/>
      <c r="P4" s="25"/>
      <c r="Q4" s="25"/>
      <c r="R4" s="6"/>
      <c r="S4" s="6"/>
      <c r="W4" s="6"/>
      <c r="X4" s="6"/>
    </row>
    <row r="5" spans="1:24" s="17" customFormat="1" x14ac:dyDescent="0.35">
      <c r="A5" s="2" t="s">
        <v>21</v>
      </c>
      <c r="B5" s="67">
        <v>5533611</v>
      </c>
      <c r="C5" s="93">
        <v>353.89386132445497</v>
      </c>
      <c r="D5" s="60">
        <v>-55.772901132387915</v>
      </c>
      <c r="E5" s="60">
        <v>298.12096019206717</v>
      </c>
      <c r="F5" s="60">
        <v>146.10444297699294</v>
      </c>
      <c r="G5" s="60">
        <v>444.22540316906014</v>
      </c>
      <c r="H5" s="60">
        <v>153.24532208715087</v>
      </c>
      <c r="I5" s="60">
        <v>597.47072525621104</v>
      </c>
      <c r="J5" s="60">
        <v>5.8018330164516447</v>
      </c>
      <c r="K5" s="60">
        <v>603.27255827266265</v>
      </c>
      <c r="L5" s="60">
        <v>-36.92241070017392</v>
      </c>
      <c r="M5" s="94">
        <v>566.35014757248871</v>
      </c>
      <c r="N5" s="22"/>
      <c r="O5" s="41"/>
      <c r="P5" s="36"/>
      <c r="Q5" s="36"/>
      <c r="R5" s="36"/>
    </row>
    <row r="6" spans="1:24" x14ac:dyDescent="0.35">
      <c r="A6" s="1" t="s">
        <v>1</v>
      </c>
      <c r="B6" s="49">
        <v>20801</v>
      </c>
      <c r="C6" s="95">
        <v>204.29333567363832</v>
      </c>
      <c r="D6" s="90">
        <v>359.81535415593396</v>
      </c>
      <c r="E6" s="90">
        <v>564.10868982957231</v>
      </c>
      <c r="F6" s="90">
        <v>355.12682595155849</v>
      </c>
      <c r="G6" s="90">
        <v>919.23551578113074</v>
      </c>
      <c r="H6" s="90">
        <v>176.88652771810928</v>
      </c>
      <c r="I6" s="90">
        <v>1096.1220434992399</v>
      </c>
      <c r="J6" s="90">
        <v>-67.815297341473965</v>
      </c>
      <c r="K6" s="90">
        <v>1028.3067461577659</v>
      </c>
      <c r="L6" s="90">
        <v>-7.0242675352146557</v>
      </c>
      <c r="M6" s="96">
        <v>1021.2824786225514</v>
      </c>
      <c r="N6" s="19"/>
      <c r="O6" s="41"/>
      <c r="P6" s="36"/>
      <c r="Q6" s="37"/>
      <c r="R6" s="36"/>
    </row>
    <row r="7" spans="1:24" x14ac:dyDescent="0.35">
      <c r="A7" s="1" t="s">
        <v>2</v>
      </c>
      <c r="B7" s="49">
        <v>4540</v>
      </c>
      <c r="C7" s="95">
        <v>116.56578576505038</v>
      </c>
      <c r="D7" s="90">
        <v>-88.915370585774241</v>
      </c>
      <c r="E7" s="90">
        <v>27.650415179276138</v>
      </c>
      <c r="F7" s="90">
        <v>324.45719274793629</v>
      </c>
      <c r="G7" s="90">
        <v>352.10760792721243</v>
      </c>
      <c r="H7" s="90">
        <v>206.88799573921449</v>
      </c>
      <c r="I7" s="90">
        <v>558.99560366642686</v>
      </c>
      <c r="J7" s="90">
        <v>-20.830396475770925</v>
      </c>
      <c r="K7" s="90">
        <v>538.16520719065591</v>
      </c>
      <c r="L7" s="90">
        <v>1.675866740088106</v>
      </c>
      <c r="M7" s="96">
        <v>539.84107393074407</v>
      </c>
      <c r="N7" s="19"/>
      <c r="O7" s="41"/>
      <c r="P7" s="36"/>
      <c r="Q7" s="37"/>
      <c r="R7" s="36"/>
    </row>
    <row r="8" spans="1:24" x14ac:dyDescent="0.35">
      <c r="A8" s="1" t="s">
        <v>3</v>
      </c>
      <c r="B8" s="49">
        <v>2689</v>
      </c>
      <c r="C8" s="95">
        <v>56.201965176104508</v>
      </c>
      <c r="D8" s="90">
        <v>-682.72956973386215</v>
      </c>
      <c r="E8" s="90">
        <v>-626.52760455775763</v>
      </c>
      <c r="F8" s="90">
        <v>420.22723134042042</v>
      </c>
      <c r="G8" s="90">
        <v>-206.30037321733721</v>
      </c>
      <c r="H8" s="90">
        <v>229.93619131969342</v>
      </c>
      <c r="I8" s="90">
        <v>23.6358181023562</v>
      </c>
      <c r="J8" s="90">
        <v>-228.24321309036816</v>
      </c>
      <c r="K8" s="90">
        <v>-204.60739498801198</v>
      </c>
      <c r="L8" s="90">
        <v>-308.9982523056899</v>
      </c>
      <c r="M8" s="96">
        <v>-513.60564729370185</v>
      </c>
      <c r="N8" s="19"/>
      <c r="O8" s="41"/>
      <c r="P8" s="36"/>
      <c r="Q8" s="37"/>
      <c r="R8" s="36"/>
    </row>
    <row r="9" spans="1:24" x14ac:dyDescent="0.35">
      <c r="A9" s="1" t="s">
        <v>4</v>
      </c>
      <c r="B9" s="49">
        <v>2029</v>
      </c>
      <c r="C9" s="95">
        <v>228.94981284169185</v>
      </c>
      <c r="D9" s="90">
        <v>-24.965242830973807</v>
      </c>
      <c r="E9" s="90">
        <v>203.98457001071807</v>
      </c>
      <c r="F9" s="90">
        <v>389.76997537347285</v>
      </c>
      <c r="G9" s="90">
        <v>593.75454538419092</v>
      </c>
      <c r="H9" s="90">
        <v>227.84629986727481</v>
      </c>
      <c r="I9" s="90">
        <v>821.60084525146567</v>
      </c>
      <c r="J9" s="90">
        <v>-202.28289797930015</v>
      </c>
      <c r="K9" s="90">
        <v>619.3179472721655</v>
      </c>
      <c r="L9" s="90">
        <v>1.823453918186299</v>
      </c>
      <c r="M9" s="96">
        <v>621.14140119035176</v>
      </c>
      <c r="N9" s="19"/>
      <c r="O9" s="41"/>
      <c r="P9" s="36"/>
      <c r="Q9" s="37"/>
      <c r="R9" s="36"/>
    </row>
    <row r="10" spans="1:24" x14ac:dyDescent="0.35">
      <c r="A10" s="1" t="s">
        <v>5</v>
      </c>
      <c r="B10" s="49">
        <v>7597</v>
      </c>
      <c r="C10" s="95">
        <v>279.68442112567334</v>
      </c>
      <c r="D10" s="90">
        <v>153.17793675135604</v>
      </c>
      <c r="E10" s="90">
        <v>432.86235787702941</v>
      </c>
      <c r="F10" s="90">
        <v>592.61864248631787</v>
      </c>
      <c r="G10" s="90">
        <v>1025.4810003633472</v>
      </c>
      <c r="H10" s="90">
        <v>237.71580938237457</v>
      </c>
      <c r="I10" s="90">
        <v>1263.1968097457218</v>
      </c>
      <c r="J10" s="90">
        <v>-53.47321311043833</v>
      </c>
      <c r="K10" s="90">
        <v>1209.7235966352835</v>
      </c>
      <c r="L10" s="90">
        <v>22.406224167434502</v>
      </c>
      <c r="M10" s="96">
        <v>1232.1298208027179</v>
      </c>
      <c r="N10" s="19"/>
      <c r="O10" s="41"/>
      <c r="P10" s="36"/>
      <c r="Q10" s="37"/>
      <c r="R10" s="36"/>
    </row>
    <row r="11" spans="1:24" x14ac:dyDescent="0.35">
      <c r="A11" s="1" t="s">
        <v>6</v>
      </c>
      <c r="B11" s="49">
        <v>122594</v>
      </c>
      <c r="C11" s="95">
        <v>105.03554333279035</v>
      </c>
      <c r="D11" s="90">
        <v>-199.33541936600272</v>
      </c>
      <c r="E11" s="90">
        <v>-94.299876033212385</v>
      </c>
      <c r="F11" s="90">
        <v>206.92164027945807</v>
      </c>
      <c r="G11" s="90">
        <v>112.6217642462457</v>
      </c>
      <c r="H11" s="90">
        <v>156.69675980565484</v>
      </c>
      <c r="I11" s="90">
        <v>269.31852405190051</v>
      </c>
      <c r="J11" s="90">
        <v>-6.2011843972788228</v>
      </c>
      <c r="K11" s="90">
        <v>263.11733965462173</v>
      </c>
      <c r="L11" s="90">
        <v>-24.562674904970851</v>
      </c>
      <c r="M11" s="96">
        <v>238.55466474965087</v>
      </c>
      <c r="N11" s="19"/>
      <c r="O11" s="41"/>
      <c r="P11" s="36"/>
      <c r="Q11" s="37"/>
      <c r="R11" s="36"/>
    </row>
    <row r="12" spans="1:24" x14ac:dyDescent="0.35">
      <c r="A12" s="1" t="s">
        <v>7</v>
      </c>
      <c r="B12" s="49">
        <v>9099</v>
      </c>
      <c r="C12" s="95">
        <v>244.59208892189488</v>
      </c>
      <c r="D12" s="90">
        <v>-435.22028698368837</v>
      </c>
      <c r="E12" s="90">
        <v>-190.62819806179351</v>
      </c>
      <c r="F12" s="90">
        <v>551.87013371636181</v>
      </c>
      <c r="G12" s="90">
        <v>361.24193565456824</v>
      </c>
      <c r="H12" s="90">
        <v>208.26133196945125</v>
      </c>
      <c r="I12" s="90">
        <v>569.50326762401949</v>
      </c>
      <c r="J12" s="90">
        <v>-30.939333992746455</v>
      </c>
      <c r="K12" s="90">
        <v>538.56393363127302</v>
      </c>
      <c r="L12" s="90">
        <v>31.565112869546109</v>
      </c>
      <c r="M12" s="96">
        <v>570.12904650081907</v>
      </c>
      <c r="N12" s="19"/>
      <c r="O12" s="41"/>
      <c r="P12" s="36"/>
      <c r="Q12" s="37"/>
      <c r="R12" s="36"/>
    </row>
    <row r="13" spans="1:24" x14ac:dyDescent="0.35">
      <c r="A13" s="1" t="s">
        <v>8</v>
      </c>
      <c r="B13" s="49">
        <v>9177</v>
      </c>
      <c r="C13" s="95">
        <v>93.824580966726387</v>
      </c>
      <c r="D13" s="90">
        <v>66.266327099543389</v>
      </c>
      <c r="E13" s="90">
        <v>160.09090806626978</v>
      </c>
      <c r="F13" s="90">
        <v>284.89217546720715</v>
      </c>
      <c r="G13" s="90">
        <v>444.98308353347699</v>
      </c>
      <c r="H13" s="90">
        <v>181.14918238039917</v>
      </c>
      <c r="I13" s="90">
        <v>626.13226591387615</v>
      </c>
      <c r="J13" s="90">
        <v>-120.88569249209982</v>
      </c>
      <c r="K13" s="90">
        <v>505.2465734217763</v>
      </c>
      <c r="L13" s="90">
        <v>-14.510464312956309</v>
      </c>
      <c r="M13" s="96">
        <v>490.73610910881996</v>
      </c>
      <c r="N13" s="19"/>
      <c r="O13" s="41"/>
      <c r="P13" s="36"/>
      <c r="Q13" s="37"/>
      <c r="R13" s="36"/>
    </row>
    <row r="14" spans="1:24" x14ac:dyDescent="0.35">
      <c r="A14" s="1" t="s">
        <v>9</v>
      </c>
      <c r="B14" s="49">
        <v>4140</v>
      </c>
      <c r="C14" s="95">
        <v>313.08497784534023</v>
      </c>
      <c r="D14" s="90">
        <v>249.84536671387505</v>
      </c>
      <c r="E14" s="90">
        <v>562.9303445592152</v>
      </c>
      <c r="F14" s="90">
        <v>550.89057646780952</v>
      </c>
      <c r="G14" s="90">
        <v>1113.8209210270247</v>
      </c>
      <c r="H14" s="90">
        <v>233.21311446242763</v>
      </c>
      <c r="I14" s="90">
        <v>1347.0340354894522</v>
      </c>
      <c r="J14" s="90">
        <v>1.7371980676328502</v>
      </c>
      <c r="K14" s="90">
        <v>1348.771233557085</v>
      </c>
      <c r="L14" s="90">
        <v>31.42254106280193</v>
      </c>
      <c r="M14" s="96">
        <v>1380.1937746198871</v>
      </c>
      <c r="N14" s="19"/>
      <c r="O14" s="41"/>
      <c r="P14" s="36"/>
      <c r="Q14" s="37"/>
      <c r="R14" s="36"/>
    </row>
    <row r="15" spans="1:24" x14ac:dyDescent="0.35">
      <c r="A15" s="1" t="s">
        <v>10</v>
      </c>
      <c r="B15" s="49">
        <v>2964</v>
      </c>
      <c r="C15" s="95">
        <v>99.957583305475652</v>
      </c>
      <c r="D15" s="90">
        <v>-192.57130662489598</v>
      </c>
      <c r="E15" s="90">
        <v>-92.61372331942033</v>
      </c>
      <c r="F15" s="90">
        <v>471.4499026649691</v>
      </c>
      <c r="G15" s="90">
        <v>378.83617934554877</v>
      </c>
      <c r="H15" s="90">
        <v>225.01485958616564</v>
      </c>
      <c r="I15" s="90">
        <v>603.85103893171436</v>
      </c>
      <c r="J15" s="90">
        <v>190.89338731443993</v>
      </c>
      <c r="K15" s="90">
        <v>794.74442624615438</v>
      </c>
      <c r="L15" s="90">
        <v>3.5282957152496617</v>
      </c>
      <c r="M15" s="96">
        <v>798.27272196140393</v>
      </c>
      <c r="N15" s="19"/>
      <c r="O15" s="41"/>
      <c r="P15" s="36"/>
      <c r="Q15" s="37"/>
      <c r="R15" s="36"/>
    </row>
    <row r="16" spans="1:24" x14ac:dyDescent="0.35">
      <c r="A16" s="1" t="s">
        <v>11</v>
      </c>
      <c r="B16" s="49">
        <v>1477</v>
      </c>
      <c r="C16" s="95">
        <v>630.93460264205669</v>
      </c>
      <c r="D16" s="90">
        <v>-60.335860290064844</v>
      </c>
      <c r="E16" s="90">
        <v>570.59874235199175</v>
      </c>
      <c r="F16" s="90">
        <v>105.38419116139872</v>
      </c>
      <c r="G16" s="90">
        <v>675.98293351339055</v>
      </c>
      <c r="H16" s="90">
        <v>255.26790205617169</v>
      </c>
      <c r="I16" s="90">
        <v>931.25083556956224</v>
      </c>
      <c r="J16" s="90">
        <v>98.53825321597833</v>
      </c>
      <c r="K16" s="90">
        <v>1029.7890887855406</v>
      </c>
      <c r="L16" s="90">
        <v>135.39776066350711</v>
      </c>
      <c r="M16" s="96">
        <v>1165.1868494490475</v>
      </c>
      <c r="N16" s="19"/>
      <c r="O16" s="41"/>
      <c r="P16" s="36"/>
      <c r="Q16" s="37"/>
      <c r="R16" s="36"/>
    </row>
    <row r="17" spans="1:24" x14ac:dyDescent="0.35">
      <c r="A17" s="1" t="s">
        <v>12</v>
      </c>
      <c r="B17" s="49">
        <v>21232</v>
      </c>
      <c r="C17" s="95">
        <v>505.9848466012869</v>
      </c>
      <c r="D17" s="90">
        <v>-251.22709760461453</v>
      </c>
      <c r="E17" s="90">
        <v>254.75774899667238</v>
      </c>
      <c r="F17" s="90">
        <v>235.99255093766197</v>
      </c>
      <c r="G17" s="90">
        <v>490.75029993433429</v>
      </c>
      <c r="H17" s="90">
        <v>142.23912742017171</v>
      </c>
      <c r="I17" s="90">
        <v>632.98942735450601</v>
      </c>
      <c r="J17" s="90">
        <v>-93.054728711379056</v>
      </c>
      <c r="K17" s="90">
        <v>539.93469864312692</v>
      </c>
      <c r="L17" s="90">
        <v>1.5938033887528271</v>
      </c>
      <c r="M17" s="96">
        <v>541.52850203187973</v>
      </c>
      <c r="N17" s="19"/>
      <c r="O17" s="41"/>
      <c r="P17" s="36"/>
      <c r="Q17" s="37"/>
      <c r="R17" s="36"/>
    </row>
    <row r="18" spans="1:24" x14ac:dyDescent="0.35">
      <c r="A18" s="1" t="s">
        <v>13</v>
      </c>
      <c r="B18" s="49">
        <v>3672</v>
      </c>
      <c r="C18" s="95">
        <v>269.17737469825119</v>
      </c>
      <c r="D18" s="90">
        <v>414.59952765921389</v>
      </c>
      <c r="E18" s="90">
        <v>683.77690235746513</v>
      </c>
      <c r="F18" s="90">
        <v>350.33183764762066</v>
      </c>
      <c r="G18" s="90">
        <v>1034.1087400050858</v>
      </c>
      <c r="H18" s="90">
        <v>241.07613004948698</v>
      </c>
      <c r="I18" s="90">
        <v>1275.1848700545727</v>
      </c>
      <c r="J18" s="90">
        <v>-16.627995642701524</v>
      </c>
      <c r="K18" s="90">
        <v>1258.5568744118711</v>
      </c>
      <c r="L18" s="90">
        <v>1.0075675381263618</v>
      </c>
      <c r="M18" s="96">
        <v>1259.5644419499974</v>
      </c>
      <c r="N18" s="19"/>
      <c r="O18" s="41"/>
      <c r="P18" s="36"/>
      <c r="Q18" s="37"/>
      <c r="R18" s="36"/>
    </row>
    <row r="19" spans="1:24" x14ac:dyDescent="0.35">
      <c r="A19" s="1" t="s">
        <v>14</v>
      </c>
      <c r="B19" s="49">
        <v>6763</v>
      </c>
      <c r="C19" s="95">
        <v>70.353950943998711</v>
      </c>
      <c r="D19" s="90">
        <v>85.793586646302586</v>
      </c>
      <c r="E19" s="90">
        <v>156.14753759030131</v>
      </c>
      <c r="F19" s="90">
        <v>477.51792776556596</v>
      </c>
      <c r="G19" s="90">
        <v>633.66546535586724</v>
      </c>
      <c r="H19" s="90">
        <v>200.96667421777227</v>
      </c>
      <c r="I19" s="90">
        <v>834.63213957363951</v>
      </c>
      <c r="J19" s="90">
        <v>20.194883927251219</v>
      </c>
      <c r="K19" s="90">
        <v>854.82702350089073</v>
      </c>
      <c r="L19" s="90">
        <v>20.464793737986099</v>
      </c>
      <c r="M19" s="96">
        <v>875.29181723887689</v>
      </c>
      <c r="N19" s="19"/>
      <c r="O19" s="41"/>
      <c r="P19" s="36"/>
      <c r="Q19" s="37"/>
      <c r="R19" s="36"/>
    </row>
    <row r="20" spans="1:24" x14ac:dyDescent="0.35">
      <c r="A20" s="1" t="s">
        <v>15</v>
      </c>
      <c r="B20" s="49">
        <v>1441</v>
      </c>
      <c r="C20" s="95">
        <v>-83.701010050546003</v>
      </c>
      <c r="D20" s="90">
        <v>36.550987570336304</v>
      </c>
      <c r="E20" s="90">
        <v>-47.150022480209707</v>
      </c>
      <c r="F20" s="90">
        <v>521.64989944194508</v>
      </c>
      <c r="G20" s="90">
        <v>474.49987696173537</v>
      </c>
      <c r="H20" s="90">
        <v>248.75395775541702</v>
      </c>
      <c r="I20" s="90">
        <v>723.25383471715247</v>
      </c>
      <c r="J20" s="90">
        <v>-250.54823039555865</v>
      </c>
      <c r="K20" s="90">
        <v>472.7056043215938</v>
      </c>
      <c r="L20" s="90">
        <v>-23.811623872310896</v>
      </c>
      <c r="M20" s="96">
        <v>448.89398044928288</v>
      </c>
      <c r="N20" s="19"/>
      <c r="O20" s="41"/>
      <c r="P20" s="36"/>
      <c r="Q20" s="37"/>
      <c r="R20" s="36"/>
    </row>
    <row r="21" spans="1:24" x14ac:dyDescent="0.35">
      <c r="A21" s="1" t="s">
        <v>16</v>
      </c>
      <c r="B21" s="49">
        <v>2394</v>
      </c>
      <c r="C21" s="95">
        <v>8.100596446683884</v>
      </c>
      <c r="D21" s="90">
        <v>-761.32742752734964</v>
      </c>
      <c r="E21" s="90">
        <v>-753.22683108066576</v>
      </c>
      <c r="F21" s="90">
        <v>470.38369142474619</v>
      </c>
      <c r="G21" s="90">
        <v>-282.84313965591957</v>
      </c>
      <c r="H21" s="90">
        <v>216.60331273685333</v>
      </c>
      <c r="I21" s="90">
        <v>-66.23982691906626</v>
      </c>
      <c r="J21" s="90">
        <v>77.734753550543019</v>
      </c>
      <c r="K21" s="90">
        <v>11.494926631476766</v>
      </c>
      <c r="L21" s="90">
        <v>320.6480440685047</v>
      </c>
      <c r="M21" s="96">
        <v>332.14297069998145</v>
      </c>
      <c r="N21" s="19"/>
      <c r="O21" s="41"/>
      <c r="P21" s="36"/>
      <c r="Q21" s="37"/>
      <c r="R21" s="36"/>
    </row>
    <row r="22" spans="1:24" x14ac:dyDescent="0.35">
      <c r="A22" s="1" t="s">
        <v>17</v>
      </c>
      <c r="B22" s="49">
        <v>19759</v>
      </c>
      <c r="C22" s="95">
        <v>-96.276014208616658</v>
      </c>
      <c r="D22" s="90">
        <v>-69.769038090200297</v>
      </c>
      <c r="E22" s="90">
        <v>-166.04505229881696</v>
      </c>
      <c r="F22" s="90">
        <v>307.43948987085543</v>
      </c>
      <c r="G22" s="90">
        <v>141.39443757203847</v>
      </c>
      <c r="H22" s="90">
        <v>167.54255693006087</v>
      </c>
      <c r="I22" s="90">
        <v>308.93699450209937</v>
      </c>
      <c r="J22" s="90">
        <v>-126.88658332911585</v>
      </c>
      <c r="K22" s="90">
        <v>182.0504111729835</v>
      </c>
      <c r="L22" s="90">
        <v>9.0195050862897901</v>
      </c>
      <c r="M22" s="96">
        <v>191.0699162592733</v>
      </c>
      <c r="N22" s="19"/>
      <c r="O22" s="41"/>
      <c r="P22" s="36"/>
      <c r="Q22" s="37"/>
      <c r="R22" s="36"/>
    </row>
    <row r="23" spans="1:24" x14ac:dyDescent="0.35">
      <c r="A23" s="1" t="s">
        <v>18</v>
      </c>
      <c r="B23" s="49">
        <v>1894</v>
      </c>
      <c r="C23" s="95">
        <v>79.839860101034731</v>
      </c>
      <c r="D23" s="90">
        <v>351.80817637946961</v>
      </c>
      <c r="E23" s="90">
        <v>431.64803648050435</v>
      </c>
      <c r="F23" s="90">
        <v>560.02828668685765</v>
      </c>
      <c r="G23" s="90">
        <v>991.67632316736194</v>
      </c>
      <c r="H23" s="90">
        <v>258.62148987893073</v>
      </c>
      <c r="I23" s="90">
        <v>1250.2978130462925</v>
      </c>
      <c r="J23" s="90">
        <v>129.46251319957761</v>
      </c>
      <c r="K23" s="90">
        <v>1379.7603262458701</v>
      </c>
      <c r="L23" s="90">
        <v>106.79251478352693</v>
      </c>
      <c r="M23" s="96">
        <v>1486.5528410293971</v>
      </c>
      <c r="N23" s="19"/>
      <c r="O23" s="41"/>
      <c r="P23" s="36"/>
      <c r="Q23" s="37"/>
      <c r="R23" s="36"/>
    </row>
    <row r="24" spans="1:24" x14ac:dyDescent="0.35">
      <c r="A24" s="1" t="s">
        <v>19</v>
      </c>
      <c r="B24" s="49">
        <v>3427</v>
      </c>
      <c r="C24" s="95">
        <v>362.20769066744271</v>
      </c>
      <c r="D24" s="90">
        <v>564.77813550681333</v>
      </c>
      <c r="E24" s="90">
        <v>926.98582617425598</v>
      </c>
      <c r="F24" s="90">
        <v>-5.9576278379730203</v>
      </c>
      <c r="G24" s="90">
        <v>921.02819833628303</v>
      </c>
      <c r="H24" s="90">
        <v>239.43109043630139</v>
      </c>
      <c r="I24" s="90">
        <v>1160.4592887725844</v>
      </c>
      <c r="J24" s="90">
        <v>-8.0732419025386637</v>
      </c>
      <c r="K24" s="90">
        <v>1152.3860468700459</v>
      </c>
      <c r="L24" s="90">
        <v>16.977575138605197</v>
      </c>
      <c r="M24" s="96">
        <v>1169.363622008651</v>
      </c>
      <c r="N24" s="19"/>
      <c r="O24" s="41"/>
      <c r="P24" s="36"/>
      <c r="Q24" s="37"/>
      <c r="R24" s="36"/>
    </row>
    <row r="25" spans="1:24" x14ac:dyDescent="0.35">
      <c r="A25" s="31" t="s">
        <v>30</v>
      </c>
      <c r="B25" s="68">
        <f>SUM(B6:B24)</f>
        <v>247689</v>
      </c>
      <c r="C25" s="72">
        <f>('Vos-laskelma 2024'!C25/'Vos-laskelma 2024'!$B25)</f>
        <v>151.81552812468138</v>
      </c>
      <c r="D25" s="73">
        <f>('Vos-laskelma 2024'!D25/'Vos-laskelma 2024'!$B25)</f>
        <v>-100.26647374439754</v>
      </c>
      <c r="E25" s="73">
        <f>('Vos-laskelma 2024'!E25/'Vos-laskelma 2024'!$B25)</f>
        <v>51.549054380283813</v>
      </c>
      <c r="F25" s="73">
        <f>('Vos-laskelma 2024'!F25/'Vos-laskelma 2024'!$B25)</f>
        <v>285.19317803171134</v>
      </c>
      <c r="G25" s="73">
        <f>('Vos-laskelma 2024'!G25/'Vos-laskelma 2024'!$B25)</f>
        <v>336.74223241199502</v>
      </c>
      <c r="H25" s="73">
        <f>('Vos-laskelma 2024'!H25/'Vos-laskelma 2024'!$B25)</f>
        <v>173.78395960675715</v>
      </c>
      <c r="I25" s="73">
        <f>('Vos-laskelma 2024'!I25/'Vos-laskelma 2024'!$B25)</f>
        <v>510.52619201875217</v>
      </c>
      <c r="J25" s="73">
        <f>('Vos-laskelma 2024'!J25/'Vos-laskelma 2024'!$B25)</f>
        <v>-35.257762758943677</v>
      </c>
      <c r="K25" s="73">
        <f>('Vos-laskelma 2024'!K25/'Vos-laskelma 2024'!$B25)</f>
        <v>475.2684292598085</v>
      </c>
      <c r="L25" s="73">
        <f>('Vos-laskelma 2024'!L25/'Vos-laskelma 2024'!$B25)</f>
        <v>-7.9301582777192214</v>
      </c>
      <c r="M25" s="74">
        <f>('Vos-laskelma 2024'!M25/'Vos-laskelma 2024'!$B25)</f>
        <v>467.33827098208928</v>
      </c>
      <c r="O25" s="41"/>
      <c r="P25" s="36"/>
      <c r="Q25" s="37"/>
      <c r="R25" s="36"/>
      <c r="T25" s="11"/>
      <c r="U25" s="11"/>
      <c r="V25" s="12"/>
      <c r="W25" s="13"/>
      <c r="X25" s="13"/>
    </row>
    <row r="26" spans="1:24" x14ac:dyDescent="0.35">
      <c r="A26" s="9"/>
      <c r="B26" s="10"/>
      <c r="E26" s="11"/>
      <c r="F26" s="11"/>
      <c r="G26" s="12"/>
      <c r="H26" s="13"/>
      <c r="I26" s="13"/>
      <c r="J26" s="13"/>
      <c r="K26" s="13"/>
      <c r="O26" s="19"/>
      <c r="P26" s="9"/>
      <c r="Q26" s="10"/>
      <c r="T26" s="11"/>
      <c r="U26" s="11"/>
      <c r="V26" s="12"/>
      <c r="W26" s="13"/>
      <c r="X26" s="13"/>
    </row>
    <row r="27" spans="1:24" ht="18.5" x14ac:dyDescent="0.45">
      <c r="A27" s="14" t="s">
        <v>57</v>
      </c>
      <c r="H27" s="13"/>
      <c r="I27" s="13"/>
      <c r="J27" s="13"/>
      <c r="K27" s="13"/>
      <c r="O27" s="19"/>
      <c r="W27" s="13"/>
      <c r="X27" s="13"/>
    </row>
    <row r="28" spans="1:24" x14ac:dyDescent="0.35">
      <c r="A28" s="35" t="s">
        <v>59</v>
      </c>
      <c r="H28" s="13"/>
      <c r="I28" s="13"/>
      <c r="J28" s="13"/>
      <c r="K28" s="13"/>
      <c r="O28" s="19"/>
      <c r="W28" s="13"/>
      <c r="X28" s="13"/>
    </row>
    <row r="29" spans="1:24" x14ac:dyDescent="0.35">
      <c r="O29" s="19"/>
      <c r="W29" s="13"/>
      <c r="X29" s="13"/>
    </row>
    <row r="30" spans="1:24" s="52" customFormat="1" ht="87" x14ac:dyDescent="0.35">
      <c r="A30" s="48" t="s">
        <v>0</v>
      </c>
      <c r="B30" s="43" t="s">
        <v>22</v>
      </c>
      <c r="C30" s="87" t="s">
        <v>52</v>
      </c>
      <c r="D30" s="87" t="s">
        <v>53</v>
      </c>
      <c r="E30" s="43" t="s">
        <v>36</v>
      </c>
      <c r="F30" s="58" t="s">
        <v>37</v>
      </c>
      <c r="G30" s="59" t="s">
        <v>38</v>
      </c>
      <c r="H30" s="59" t="s">
        <v>39</v>
      </c>
      <c r="I30" s="59" t="s">
        <v>40</v>
      </c>
      <c r="J30" s="59" t="s">
        <v>41</v>
      </c>
      <c r="K30" s="59" t="s">
        <v>42</v>
      </c>
      <c r="L30" s="25"/>
      <c r="M30" s="25"/>
      <c r="O30" s="53"/>
      <c r="P30" s="51"/>
      <c r="Q30" s="54"/>
      <c r="S30" s="54"/>
      <c r="W30" s="55"/>
      <c r="X30" s="55"/>
    </row>
    <row r="31" spans="1:24" x14ac:dyDescent="0.35">
      <c r="A31" s="57" t="s">
        <v>21</v>
      </c>
      <c r="B31" s="56">
        <v>5517897</v>
      </c>
      <c r="C31" s="38">
        <v>348.50039010900213</v>
      </c>
      <c r="D31" s="39">
        <v>0.10721625811595292</v>
      </c>
      <c r="E31" s="39">
        <v>348.60760636711814</v>
      </c>
      <c r="F31" s="39">
        <v>148.42654692539568</v>
      </c>
      <c r="G31" s="39">
        <v>497.03415329251374</v>
      </c>
      <c r="H31" s="39">
        <v>154.22542320017965</v>
      </c>
      <c r="I31" s="39">
        <v>651.25957649269344</v>
      </c>
      <c r="J31" s="39">
        <v>4.1333732760868864</v>
      </c>
      <c r="K31" s="40">
        <v>655.39294976878034</v>
      </c>
      <c r="L31" s="25"/>
      <c r="M31" s="25"/>
      <c r="O31" s="20"/>
      <c r="P31" s="6"/>
      <c r="W31" s="4"/>
      <c r="X31" s="4"/>
    </row>
    <row r="32" spans="1:24" x14ac:dyDescent="0.35">
      <c r="A32" s="1" t="s">
        <v>1</v>
      </c>
      <c r="B32" s="49">
        <v>20958</v>
      </c>
      <c r="C32" s="27">
        <v>167.90436411474536</v>
      </c>
      <c r="D32" s="26">
        <v>478.01936002110705</v>
      </c>
      <c r="E32" s="26">
        <v>645.92372413585247</v>
      </c>
      <c r="F32" s="26">
        <v>357.64314342971659</v>
      </c>
      <c r="G32" s="26">
        <v>1003.5668675655689</v>
      </c>
      <c r="H32" s="26">
        <v>175.61917155699797</v>
      </c>
      <c r="I32" s="26">
        <v>1179.1860391225669</v>
      </c>
      <c r="J32" s="26">
        <v>-67.120574482297926</v>
      </c>
      <c r="K32" s="28">
        <v>1112.0654646402688</v>
      </c>
      <c r="L32" s="25"/>
      <c r="M32" s="25"/>
      <c r="O32" s="20"/>
      <c r="W32" s="13"/>
      <c r="X32" s="13"/>
    </row>
    <row r="33" spans="1:16" x14ac:dyDescent="0.35">
      <c r="A33" s="1" t="s">
        <v>2</v>
      </c>
      <c r="B33" s="49">
        <v>4624</v>
      </c>
      <c r="C33" s="27">
        <v>118.49124254420084</v>
      </c>
      <c r="D33" s="26">
        <v>46.58761677179853</v>
      </c>
      <c r="E33" s="26">
        <v>165.07885931599935</v>
      </c>
      <c r="F33" s="26">
        <v>272.2195069204152</v>
      </c>
      <c r="G33" s="26">
        <v>437.29836623641461</v>
      </c>
      <c r="H33" s="26">
        <v>204.60913972007179</v>
      </c>
      <c r="I33" s="26">
        <v>641.90750595648637</v>
      </c>
      <c r="J33" s="26">
        <v>-72.051254325259521</v>
      </c>
      <c r="K33" s="28">
        <v>569.85625163122688</v>
      </c>
      <c r="L33" s="25"/>
      <c r="M33" s="25"/>
      <c r="O33" s="20"/>
      <c r="P33" s="8"/>
    </row>
    <row r="34" spans="1:16" x14ac:dyDescent="0.35">
      <c r="A34" s="1" t="s">
        <v>3</v>
      </c>
      <c r="B34" s="49">
        <v>2778</v>
      </c>
      <c r="C34" s="27">
        <v>75.734787868292344</v>
      </c>
      <c r="D34" s="26">
        <v>-431.38543630501806</v>
      </c>
      <c r="E34" s="26">
        <v>-355.6506484367257</v>
      </c>
      <c r="F34" s="26">
        <v>367.35349172066236</v>
      </c>
      <c r="G34" s="26">
        <v>11.70284328393662</v>
      </c>
      <c r="H34" s="26">
        <v>225.31367214383366</v>
      </c>
      <c r="I34" s="26">
        <v>237.01651542777029</v>
      </c>
      <c r="J34" s="26">
        <v>-216.68070554355651</v>
      </c>
      <c r="K34" s="28">
        <v>20.335809884213774</v>
      </c>
      <c r="L34" s="25"/>
      <c r="M34" s="25"/>
      <c r="O34" s="20"/>
    </row>
    <row r="35" spans="1:16" x14ac:dyDescent="0.35">
      <c r="A35" s="1" t="s">
        <v>4</v>
      </c>
      <c r="B35" s="49">
        <v>2095</v>
      </c>
      <c r="C35" s="27">
        <v>184.88383005137067</v>
      </c>
      <c r="D35" s="26">
        <v>-43.909054250283241</v>
      </c>
      <c r="E35" s="26">
        <v>140.97477580108742</v>
      </c>
      <c r="F35" s="26">
        <v>189.81050119331744</v>
      </c>
      <c r="G35" s="26">
        <v>330.78527699440485</v>
      </c>
      <c r="H35" s="26">
        <v>221.73922313546271</v>
      </c>
      <c r="I35" s="26">
        <v>552.52450012986753</v>
      </c>
      <c r="J35" s="26">
        <v>-252.39618138424822</v>
      </c>
      <c r="K35" s="28">
        <v>300.12831874561931</v>
      </c>
      <c r="L35" s="25"/>
      <c r="M35" s="25"/>
      <c r="O35" s="20"/>
    </row>
    <row r="36" spans="1:16" x14ac:dyDescent="0.35">
      <c r="A36" s="1" t="s">
        <v>5</v>
      </c>
      <c r="B36" s="49">
        <v>7759</v>
      </c>
      <c r="C36" s="27">
        <v>274.64417414109482</v>
      </c>
      <c r="D36" s="26">
        <v>250.26775746360795</v>
      </c>
      <c r="E36" s="26">
        <v>524.91193160470277</v>
      </c>
      <c r="F36" s="26">
        <v>551.10246165743013</v>
      </c>
      <c r="G36" s="26">
        <v>1076.0143932621327</v>
      </c>
      <c r="H36" s="26">
        <v>233.64182002351271</v>
      </c>
      <c r="I36" s="26">
        <v>1309.6562132856457</v>
      </c>
      <c r="J36" s="26">
        <v>-41.448769171284958</v>
      </c>
      <c r="K36" s="28">
        <v>1268.2074441143607</v>
      </c>
      <c r="L36" s="25"/>
      <c r="M36" s="25"/>
      <c r="O36" s="20"/>
    </row>
    <row r="37" spans="1:16" x14ac:dyDescent="0.35">
      <c r="A37" s="1" t="s">
        <v>6</v>
      </c>
      <c r="B37" s="49">
        <v>121543</v>
      </c>
      <c r="C37" s="27">
        <v>107.8363053869534</v>
      </c>
      <c r="D37" s="26">
        <v>-137.73426136702213</v>
      </c>
      <c r="E37" s="26">
        <v>-29.897955980068737</v>
      </c>
      <c r="F37" s="26">
        <v>211.88189365080672</v>
      </c>
      <c r="G37" s="26">
        <v>181.98393767073796</v>
      </c>
      <c r="H37" s="26">
        <v>157.95313065902127</v>
      </c>
      <c r="I37" s="26">
        <v>339.93706832975926</v>
      </c>
      <c r="J37" s="26">
        <v>-11.248611602478135</v>
      </c>
      <c r="K37" s="28">
        <v>328.68845672728111</v>
      </c>
      <c r="L37" s="25"/>
      <c r="M37" s="25"/>
      <c r="O37" s="20"/>
    </row>
    <row r="38" spans="1:16" x14ac:dyDescent="0.35">
      <c r="A38" s="1" t="s">
        <v>7</v>
      </c>
      <c r="B38" s="49">
        <v>9247</v>
      </c>
      <c r="C38" s="27">
        <v>259.54506865990606</v>
      </c>
      <c r="D38" s="26">
        <v>-188.03164403386569</v>
      </c>
      <c r="E38" s="26">
        <v>71.51342462604039</v>
      </c>
      <c r="F38" s="26">
        <v>542.29274359251644</v>
      </c>
      <c r="G38" s="26">
        <v>613.80616821855688</v>
      </c>
      <c r="H38" s="26">
        <v>207.3000155838713</v>
      </c>
      <c r="I38" s="26">
        <v>821.10618380242818</v>
      </c>
      <c r="J38" s="26">
        <v>-30.371147399156484</v>
      </c>
      <c r="K38" s="28">
        <v>790.73503640327169</v>
      </c>
      <c r="L38" s="25"/>
      <c r="M38" s="25"/>
      <c r="O38" s="20"/>
    </row>
    <row r="39" spans="1:16" x14ac:dyDescent="0.35">
      <c r="A39" s="1" t="s">
        <v>8</v>
      </c>
      <c r="B39" s="49">
        <v>9280</v>
      </c>
      <c r="C39" s="27">
        <v>86.842609119890881</v>
      </c>
      <c r="D39" s="26">
        <v>203.99805074553296</v>
      </c>
      <c r="E39" s="26">
        <v>290.84065986542385</v>
      </c>
      <c r="F39" s="26">
        <v>248.5478448275862</v>
      </c>
      <c r="G39" s="26">
        <v>539.38850469301008</v>
      </c>
      <c r="H39" s="26">
        <v>183.38507602450284</v>
      </c>
      <c r="I39" s="26">
        <v>722.77358071751291</v>
      </c>
      <c r="J39" s="26">
        <v>-134.96853448275863</v>
      </c>
      <c r="K39" s="28">
        <v>587.80504623475429</v>
      </c>
      <c r="L39" s="25"/>
      <c r="M39" s="25"/>
      <c r="O39" s="19"/>
    </row>
    <row r="40" spans="1:16" x14ac:dyDescent="0.35">
      <c r="A40" s="1" t="s">
        <v>9</v>
      </c>
      <c r="B40" s="49">
        <v>4269</v>
      </c>
      <c r="C40" s="27">
        <v>315.36915361911156</v>
      </c>
      <c r="D40" s="26">
        <v>291.63483704675747</v>
      </c>
      <c r="E40" s="26">
        <v>607.00399066586897</v>
      </c>
      <c r="F40" s="26">
        <v>438.94588896697121</v>
      </c>
      <c r="G40" s="26">
        <v>1045.9498796328401</v>
      </c>
      <c r="H40" s="26">
        <v>227.75414305359791</v>
      </c>
      <c r="I40" s="26">
        <v>1273.7040226864381</v>
      </c>
      <c r="J40" s="26">
        <v>5.3410634809088782</v>
      </c>
      <c r="K40" s="28">
        <v>1279.0450861673469</v>
      </c>
      <c r="L40" s="25"/>
      <c r="M40" s="25"/>
      <c r="O40" s="20"/>
    </row>
    <row r="41" spans="1:16" x14ac:dyDescent="0.35">
      <c r="A41" s="1" t="s">
        <v>10</v>
      </c>
      <c r="B41" s="49">
        <v>3033</v>
      </c>
      <c r="C41" s="27">
        <v>145.92126113909984</v>
      </c>
      <c r="D41" s="26">
        <v>-284.96387126827841</v>
      </c>
      <c r="E41" s="26">
        <v>-139.04261012917854</v>
      </c>
      <c r="F41" s="26">
        <v>435.04747774480711</v>
      </c>
      <c r="G41" s="26">
        <v>296.0048676156286</v>
      </c>
      <c r="H41" s="26">
        <v>221.79610738535453</v>
      </c>
      <c r="I41" s="26">
        <v>517.80097500098304</v>
      </c>
      <c r="J41" s="26">
        <v>132.27365644576327</v>
      </c>
      <c r="K41" s="28">
        <v>650.07463144674625</v>
      </c>
      <c r="L41" s="25"/>
      <c r="M41" s="25"/>
      <c r="O41" s="20"/>
    </row>
    <row r="42" spans="1:16" x14ac:dyDescent="0.35">
      <c r="A42" s="1" t="s">
        <v>11</v>
      </c>
      <c r="B42" s="49">
        <v>1513</v>
      </c>
      <c r="C42" s="27">
        <v>608.29337652069489</v>
      </c>
      <c r="D42" s="26">
        <v>-306.89429283757238</v>
      </c>
      <c r="E42" s="26">
        <v>301.39908368312251</v>
      </c>
      <c r="F42" s="26">
        <v>-20.690680766688697</v>
      </c>
      <c r="G42" s="26">
        <v>280.70840291643378</v>
      </c>
      <c r="H42" s="26">
        <v>248.53450675871156</v>
      </c>
      <c r="I42" s="26">
        <v>529.24290967514537</v>
      </c>
      <c r="J42" s="26">
        <v>83.962987442167872</v>
      </c>
      <c r="K42" s="28">
        <v>613.20589711731327</v>
      </c>
      <c r="L42" s="25"/>
      <c r="M42" s="25"/>
      <c r="O42" s="20"/>
    </row>
    <row r="43" spans="1:16" x14ac:dyDescent="0.35">
      <c r="A43" s="1" t="s">
        <v>12</v>
      </c>
      <c r="B43" s="49">
        <v>21293</v>
      </c>
      <c r="C43" s="27">
        <v>501.13727716993793</v>
      </c>
      <c r="D43" s="26">
        <v>-237.10775955253089</v>
      </c>
      <c r="E43" s="26">
        <v>264.02951761740701</v>
      </c>
      <c r="F43" s="26">
        <v>217.57366270605363</v>
      </c>
      <c r="G43" s="26">
        <v>481.60318032346066</v>
      </c>
      <c r="H43" s="26">
        <v>144.9070019289727</v>
      </c>
      <c r="I43" s="26">
        <v>626.51018225243342</v>
      </c>
      <c r="J43" s="26">
        <v>-105.39008124735828</v>
      </c>
      <c r="K43" s="28">
        <v>521.12010100507518</v>
      </c>
      <c r="L43" s="25"/>
      <c r="M43" s="25"/>
      <c r="O43" s="19"/>
    </row>
    <row r="44" spans="1:16" x14ac:dyDescent="0.35">
      <c r="A44" s="1" t="s">
        <v>13</v>
      </c>
      <c r="B44" s="49">
        <v>3777</v>
      </c>
      <c r="C44" s="27">
        <v>282.92099063419403</v>
      </c>
      <c r="D44" s="26">
        <v>559.36010756534927</v>
      </c>
      <c r="E44" s="26">
        <v>842.28109819954318</v>
      </c>
      <c r="F44" s="26">
        <v>107.10669843791369</v>
      </c>
      <c r="G44" s="26">
        <v>949.38779663745697</v>
      </c>
      <c r="H44" s="26">
        <v>235.84092493472136</v>
      </c>
      <c r="I44" s="26">
        <v>1185.2287215721783</v>
      </c>
      <c r="J44" s="26">
        <v>-3.7783955520254171</v>
      </c>
      <c r="K44" s="28">
        <v>1181.4503260201529</v>
      </c>
      <c r="L44" s="25"/>
      <c r="M44" s="25"/>
      <c r="O44" s="20"/>
    </row>
    <row r="45" spans="1:16" x14ac:dyDescent="0.35">
      <c r="A45" s="1" t="s">
        <v>14</v>
      </c>
      <c r="B45" s="49">
        <v>6891</v>
      </c>
      <c r="C45" s="27">
        <v>49.643731007112812</v>
      </c>
      <c r="D45" s="26">
        <v>29.707359688167514</v>
      </c>
      <c r="E45" s="26">
        <v>79.35109069528032</v>
      </c>
      <c r="F45" s="26">
        <v>441.74590044986212</v>
      </c>
      <c r="G45" s="26">
        <v>521.0969911451424</v>
      </c>
      <c r="H45" s="26">
        <v>198.08859707741499</v>
      </c>
      <c r="I45" s="26">
        <v>719.18558822255739</v>
      </c>
      <c r="J45" s="26">
        <v>31.227252938615585</v>
      </c>
      <c r="K45" s="28">
        <v>750.41284116117299</v>
      </c>
      <c r="L45" s="25"/>
      <c r="M45" s="25"/>
      <c r="O45" s="20"/>
    </row>
    <row r="46" spans="1:16" x14ac:dyDescent="0.35">
      <c r="A46" s="1" t="s">
        <v>15</v>
      </c>
      <c r="B46" s="49">
        <v>1479</v>
      </c>
      <c r="C46" s="27">
        <v>-50.349677561094623</v>
      </c>
      <c r="D46" s="26">
        <v>-60.599390503635227</v>
      </c>
      <c r="E46" s="26">
        <v>-110.94906806472984</v>
      </c>
      <c r="F46" s="26">
        <v>444.90060851926978</v>
      </c>
      <c r="G46" s="26">
        <v>333.95154045453995</v>
      </c>
      <c r="H46" s="26">
        <v>248.39866623328049</v>
      </c>
      <c r="I46" s="26">
        <v>582.35020668782045</v>
      </c>
      <c r="J46" s="26">
        <v>-223.80392156862746</v>
      </c>
      <c r="K46" s="28">
        <v>358.54628511919299</v>
      </c>
      <c r="L46" s="25"/>
      <c r="M46" s="25"/>
      <c r="O46" s="20"/>
    </row>
    <row r="47" spans="1:16" x14ac:dyDescent="0.35">
      <c r="A47" s="1" t="s">
        <v>16</v>
      </c>
      <c r="B47" s="49">
        <v>2420</v>
      </c>
      <c r="C47" s="27">
        <v>-0.96822071672871335</v>
      </c>
      <c r="D47" s="26">
        <v>-768.72214929787958</v>
      </c>
      <c r="E47" s="26">
        <v>-769.69037001460833</v>
      </c>
      <c r="F47" s="26">
        <v>401.47975206611568</v>
      </c>
      <c r="G47" s="26">
        <v>-368.21061794849265</v>
      </c>
      <c r="H47" s="26">
        <v>217.95531015459491</v>
      </c>
      <c r="I47" s="26">
        <v>-150.25530779389771</v>
      </c>
      <c r="J47" s="26">
        <v>41.56074380165289</v>
      </c>
      <c r="K47" s="28">
        <v>-108.69456399224482</v>
      </c>
      <c r="L47" s="25"/>
      <c r="M47" s="25"/>
      <c r="O47" s="20"/>
      <c r="P47" s="8"/>
    </row>
    <row r="48" spans="1:16" x14ac:dyDescent="0.35">
      <c r="A48" s="1" t="s">
        <v>17</v>
      </c>
      <c r="B48" s="49">
        <v>19973</v>
      </c>
      <c r="C48" s="27">
        <v>-87.108633504067711</v>
      </c>
      <c r="D48" s="26">
        <v>90.474486993368458</v>
      </c>
      <c r="E48" s="26">
        <v>3.3658534893007506</v>
      </c>
      <c r="F48" s="26">
        <v>323.08125970059581</v>
      </c>
      <c r="G48" s="26">
        <v>326.44711318989653</v>
      </c>
      <c r="H48" s="26">
        <v>166.37607367425321</v>
      </c>
      <c r="I48" s="26">
        <v>492.8231868641497</v>
      </c>
      <c r="J48" s="26">
        <v>-117.53131727832574</v>
      </c>
      <c r="K48" s="28">
        <v>375.29186958582397</v>
      </c>
      <c r="L48" s="25"/>
      <c r="M48" s="25"/>
    </row>
    <row r="49" spans="1:13" x14ac:dyDescent="0.35">
      <c r="A49" s="1" t="s">
        <v>18</v>
      </c>
      <c r="B49" s="49">
        <v>1941</v>
      </c>
      <c r="C49" s="27">
        <v>106.68026487769683</v>
      </c>
      <c r="D49" s="26">
        <v>445.58244918476248</v>
      </c>
      <c r="E49" s="26">
        <v>552.26271406245928</v>
      </c>
      <c r="F49" s="26">
        <v>497.07006697578566</v>
      </c>
      <c r="G49" s="26">
        <v>1049.332781038245</v>
      </c>
      <c r="H49" s="26">
        <v>251.97843179058191</v>
      </c>
      <c r="I49" s="26">
        <v>1301.3112128288269</v>
      </c>
      <c r="J49" s="26">
        <v>127.98505924781041</v>
      </c>
      <c r="K49" s="28">
        <v>1429.2962720766373</v>
      </c>
      <c r="L49" s="25"/>
      <c r="M49" s="25"/>
    </row>
    <row r="50" spans="1:13" x14ac:dyDescent="0.35">
      <c r="A50" s="1" t="s">
        <v>19</v>
      </c>
      <c r="B50" s="49">
        <v>3490</v>
      </c>
      <c r="C50" s="27">
        <v>378.87419416737134</v>
      </c>
      <c r="D50" s="26">
        <v>595.50008897642715</v>
      </c>
      <c r="E50" s="26">
        <v>974.37428314379849</v>
      </c>
      <c r="F50" s="26">
        <v>-38.854441260744984</v>
      </c>
      <c r="G50" s="26">
        <v>935.51984188305346</v>
      </c>
      <c r="H50" s="26">
        <v>234.25119284564349</v>
      </c>
      <c r="I50" s="26">
        <v>1169.771034728697</v>
      </c>
      <c r="J50" s="26">
        <v>14.124068767908309</v>
      </c>
      <c r="K50" s="28">
        <v>1183.8951034966053</v>
      </c>
      <c r="L50" s="25"/>
      <c r="M50" s="25"/>
    </row>
    <row r="51" spans="1:13" x14ac:dyDescent="0.35">
      <c r="A51" s="23" t="s">
        <v>30</v>
      </c>
      <c r="B51" s="50">
        <f>SUM(B32:B50)</f>
        <v>248363</v>
      </c>
      <c r="C51" s="31">
        <f>('Vos-laskelma 2024'!C51/'Vos-laskelma 2024'!$B51)</f>
        <v>151.43776968174853</v>
      </c>
      <c r="D51" s="32">
        <f>('Vos-laskelma 2024'!D51/'Vos-laskelma 2024'!$B51)</f>
        <v>-23.013631258861825</v>
      </c>
      <c r="E51" s="32">
        <f>('Vos-laskelma 2024'!E51/'Vos-laskelma 2024'!$B51)</f>
        <v>128.42413842288676</v>
      </c>
      <c r="F51" s="32">
        <f>('Vos-laskelma 2024'!F51/'Vos-laskelma 2024'!$B51)</f>
        <v>272.49398662441666</v>
      </c>
      <c r="G51" s="32">
        <f>('Vos-laskelma 2024'!G51/'Vos-laskelma 2024'!$B51)</f>
        <v>400.91812504730348</v>
      </c>
      <c r="H51" s="32">
        <f>('Vos-laskelma 2024'!H51/'Vos-laskelma 2024'!$B51)</f>
        <v>174.07448826034758</v>
      </c>
      <c r="I51" s="32">
        <f>('Vos-laskelma 2024'!I51/'Vos-laskelma 2024'!$B51)</f>
        <v>574.99261330765069</v>
      </c>
      <c r="J51" s="32">
        <f>('Vos-laskelma 2024'!J51/'Vos-laskelma 2024'!$B51)</f>
        <v>-39.720207921469786</v>
      </c>
      <c r="K51" s="33">
        <f>('Vos-laskelma 2024'!K51/'Vos-laskelma 2024'!$B51)</f>
        <v>535.27240538618105</v>
      </c>
      <c r="L51" s="25"/>
      <c r="M51" s="25"/>
    </row>
  </sheetData>
  <conditionalFormatting sqref="B31:K51">
    <cfRule type="cellIs" dxfId="2" priority="1" operator="lessThan">
      <formula>0</formula>
    </cfRule>
  </conditionalFormatting>
  <conditionalFormatting sqref="C5:M25">
    <cfRule type="cellIs" dxfId="1" priority="2" operator="lessThan">
      <formula>0</formula>
    </cfRule>
  </conditionalFormatting>
  <printOptions gridLines="1"/>
  <pageMargins left="0" right="0" top="0" bottom="0" header="0" footer="0"/>
  <pageSetup paperSize="9" scale="87" orientation="landscape" r:id="rId1"/>
  <rowBreaks count="1" manualBreakCount="1">
    <brk id="26" max="16383" man="1"/>
  </rowBreaks>
  <ignoredErrors>
    <ignoredError sqref="B25:M25 B51:K5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AFA82-0957-4F64-B6A0-945E57961547}">
  <dimension ref="A1:G25"/>
  <sheetViews>
    <sheetView zoomScaleNormal="100" workbookViewId="0">
      <selection activeCell="A3" sqref="A3"/>
    </sheetView>
  </sheetViews>
  <sheetFormatPr defaultColWidth="8.81640625" defaultRowHeight="14.5" x14ac:dyDescent="0.35"/>
  <cols>
    <col min="1" max="1" width="19" style="25" customWidth="1"/>
    <col min="2" max="3" width="11.26953125" style="25" bestFit="1" customWidth="1"/>
    <col min="4" max="4" width="11.54296875" style="25" bestFit="1" customWidth="1"/>
    <col min="5" max="5" width="8.81640625" style="25"/>
    <col min="6" max="6" width="13.453125" style="25" bestFit="1" customWidth="1"/>
    <col min="7" max="7" width="12.26953125" style="25" bestFit="1" customWidth="1"/>
    <col min="8" max="16384" width="8.81640625" style="25"/>
  </cols>
  <sheetData>
    <row r="1" spans="1:7" ht="18.5" x14ac:dyDescent="0.45">
      <c r="A1" s="29" t="s">
        <v>58</v>
      </c>
    </row>
    <row r="2" spans="1:7" x14ac:dyDescent="0.35">
      <c r="A2" s="25" t="s">
        <v>59</v>
      </c>
    </row>
    <row r="4" spans="1:7" ht="58" x14ac:dyDescent="0.35">
      <c r="A4" s="44" t="s">
        <v>0</v>
      </c>
      <c r="B4" s="45" t="s">
        <v>44</v>
      </c>
      <c r="C4" s="46" t="s">
        <v>45</v>
      </c>
      <c r="D4" s="46" t="s">
        <v>46</v>
      </c>
    </row>
    <row r="5" spans="1:7" x14ac:dyDescent="0.35">
      <c r="A5" s="18" t="s">
        <v>21</v>
      </c>
      <c r="B5" s="38">
        <v>132965457.61499995</v>
      </c>
      <c r="C5" s="39">
        <v>-337501449.59403598</v>
      </c>
      <c r="D5" s="39">
        <v>-204314257.9970001</v>
      </c>
      <c r="F5" s="34"/>
      <c r="G5" s="34"/>
    </row>
    <row r="6" spans="1:7" x14ac:dyDescent="0.35">
      <c r="A6" s="18" t="s">
        <v>1</v>
      </c>
      <c r="B6" s="27">
        <v>347899.42</v>
      </c>
      <c r="C6" s="26">
        <v>-494011.20900000003</v>
      </c>
      <c r="D6" s="26">
        <v>-146111.78900000005</v>
      </c>
      <c r="F6" s="34"/>
      <c r="G6" s="34"/>
    </row>
    <row r="7" spans="1:7" x14ac:dyDescent="0.35">
      <c r="A7" s="18" t="s">
        <v>2</v>
      </c>
      <c r="B7" s="27">
        <v>38937.285000000003</v>
      </c>
      <c r="C7" s="26">
        <v>-31328.850000000002</v>
      </c>
      <c r="D7" s="26">
        <v>7608.4350000000013</v>
      </c>
      <c r="F7" s="34"/>
      <c r="G7" s="34"/>
    </row>
    <row r="8" spans="1:7" x14ac:dyDescent="0.35">
      <c r="A8" s="18" t="s">
        <v>3</v>
      </c>
      <c r="B8" s="27">
        <v>41771.800000000003</v>
      </c>
      <c r="C8" s="26">
        <v>-872668.10045000014</v>
      </c>
      <c r="D8" s="26">
        <v>-830896.3004500001</v>
      </c>
      <c r="F8" s="34"/>
      <c r="G8" s="34"/>
    </row>
    <row r="9" spans="1:7" x14ac:dyDescent="0.35">
      <c r="A9" s="18" t="s">
        <v>4</v>
      </c>
      <c r="B9" s="27">
        <v>34312.550000000003</v>
      </c>
      <c r="C9" s="26">
        <v>-30612.762000000002</v>
      </c>
      <c r="D9" s="26">
        <v>3699.7880000000005</v>
      </c>
      <c r="F9" s="34"/>
      <c r="G9" s="34"/>
    </row>
    <row r="10" spans="1:7" x14ac:dyDescent="0.35">
      <c r="A10" s="18" t="s">
        <v>5</v>
      </c>
      <c r="B10" s="27">
        <v>289642.67749999993</v>
      </c>
      <c r="C10" s="26">
        <v>-119422.59250000001</v>
      </c>
      <c r="D10" s="26">
        <v>170220.0849999999</v>
      </c>
      <c r="F10" s="34"/>
      <c r="G10" s="34"/>
    </row>
    <row r="11" spans="1:7" x14ac:dyDescent="0.35">
      <c r="A11" s="18" t="s">
        <v>6</v>
      </c>
      <c r="B11" s="27">
        <v>1191242.2250000006</v>
      </c>
      <c r="C11" s="26">
        <v>-4202478.7922999971</v>
      </c>
      <c r="D11" s="26">
        <v>-3011236.5672999965</v>
      </c>
      <c r="F11" s="34"/>
      <c r="G11" s="34"/>
    </row>
    <row r="12" spans="1:7" x14ac:dyDescent="0.35">
      <c r="A12" s="18" t="s">
        <v>7</v>
      </c>
      <c r="B12" s="27">
        <v>561084.78500000003</v>
      </c>
      <c r="C12" s="26">
        <v>-273873.82299999997</v>
      </c>
      <c r="D12" s="26">
        <v>287210.96200000006</v>
      </c>
      <c r="F12" s="34"/>
      <c r="G12" s="34"/>
    </row>
    <row r="13" spans="1:7" x14ac:dyDescent="0.35">
      <c r="A13" s="18" t="s">
        <v>8</v>
      </c>
      <c r="B13" s="27">
        <v>143515.97</v>
      </c>
      <c r="C13" s="26">
        <v>-276678.50100000005</v>
      </c>
      <c r="D13" s="26">
        <v>-133162.53100000005</v>
      </c>
      <c r="F13" s="34"/>
      <c r="G13" s="34"/>
    </row>
    <row r="14" spans="1:7" x14ac:dyDescent="0.35">
      <c r="A14" s="18" t="s">
        <v>9</v>
      </c>
      <c r="B14" s="27">
        <v>216392.8425</v>
      </c>
      <c r="C14" s="26">
        <v>-86303.522500000006</v>
      </c>
      <c r="D14" s="26">
        <v>130089.31999999999</v>
      </c>
      <c r="F14" s="34"/>
      <c r="G14" s="34"/>
    </row>
    <row r="15" spans="1:7" x14ac:dyDescent="0.35">
      <c r="A15" s="18" t="s">
        <v>10</v>
      </c>
      <c r="B15" s="27">
        <v>80634.492500000008</v>
      </c>
      <c r="C15" s="26">
        <v>-70176.624000000011</v>
      </c>
      <c r="D15" s="26">
        <v>10457.868499999997</v>
      </c>
      <c r="F15" s="34"/>
      <c r="G15" s="34"/>
    </row>
    <row r="16" spans="1:7" x14ac:dyDescent="0.35">
      <c r="A16" s="18" t="s">
        <v>11</v>
      </c>
      <c r="B16" s="27">
        <v>219376.54250000001</v>
      </c>
      <c r="C16" s="26">
        <v>-19394.050000000003</v>
      </c>
      <c r="D16" s="26">
        <v>199982.49249999999</v>
      </c>
      <c r="F16" s="34"/>
      <c r="G16" s="34"/>
    </row>
    <row r="17" spans="1:7" x14ac:dyDescent="0.35">
      <c r="A17" s="18" t="s">
        <v>12</v>
      </c>
      <c r="B17" s="27">
        <v>522371.27750000003</v>
      </c>
      <c r="C17" s="26">
        <v>-488531.64395</v>
      </c>
      <c r="D17" s="26">
        <v>33839.633550000028</v>
      </c>
      <c r="F17" s="34"/>
      <c r="G17" s="34"/>
    </row>
    <row r="18" spans="1:7" x14ac:dyDescent="0.35">
      <c r="A18" s="18" t="s">
        <v>13</v>
      </c>
      <c r="B18" s="27">
        <v>88019.150000000009</v>
      </c>
      <c r="C18" s="26">
        <v>-84319.362000000008</v>
      </c>
      <c r="D18" s="26">
        <v>3699.7880000000005</v>
      </c>
      <c r="F18" s="34"/>
      <c r="G18" s="34"/>
    </row>
    <row r="19" spans="1:7" x14ac:dyDescent="0.35">
      <c r="A19" s="18" t="s">
        <v>14</v>
      </c>
      <c r="B19" s="27">
        <v>258090.05</v>
      </c>
      <c r="C19" s="26">
        <v>-119686.64995000001</v>
      </c>
      <c r="D19" s="26">
        <v>138403.40005</v>
      </c>
      <c r="F19" s="34"/>
      <c r="G19" s="34"/>
    </row>
    <row r="20" spans="1:7" x14ac:dyDescent="0.35">
      <c r="A20" s="18" t="s">
        <v>15</v>
      </c>
      <c r="B20" s="27">
        <v>14918.5</v>
      </c>
      <c r="C20" s="26">
        <v>-49231.05</v>
      </c>
      <c r="D20" s="26">
        <v>-34312.550000000003</v>
      </c>
      <c r="F20" s="34"/>
      <c r="G20" s="34"/>
    </row>
    <row r="21" spans="1:7" x14ac:dyDescent="0.35">
      <c r="A21" s="18" t="s">
        <v>16</v>
      </c>
      <c r="B21" s="27">
        <v>887650.75000000023</v>
      </c>
      <c r="C21" s="26">
        <v>-120019.3325</v>
      </c>
      <c r="D21" s="26">
        <v>767631.41750000021</v>
      </c>
      <c r="F21" s="34"/>
      <c r="G21" s="34"/>
    </row>
    <row r="22" spans="1:7" x14ac:dyDescent="0.35">
      <c r="A22" s="18" t="s">
        <v>17</v>
      </c>
      <c r="B22" s="27">
        <v>413988.375</v>
      </c>
      <c r="C22" s="26">
        <v>-235771.97400000005</v>
      </c>
      <c r="D22" s="26">
        <v>178216.40099999995</v>
      </c>
      <c r="F22" s="34"/>
      <c r="G22" s="34"/>
    </row>
    <row r="23" spans="1:7" x14ac:dyDescent="0.35">
      <c r="A23" s="18" t="s">
        <v>18</v>
      </c>
      <c r="B23" s="27">
        <v>240337.035</v>
      </c>
      <c r="C23" s="26">
        <v>-38072.012000000002</v>
      </c>
      <c r="D23" s="26">
        <v>202265.02299999999</v>
      </c>
      <c r="F23" s="34"/>
      <c r="G23" s="34"/>
    </row>
    <row r="24" spans="1:7" x14ac:dyDescent="0.35">
      <c r="A24" s="18" t="s">
        <v>19</v>
      </c>
      <c r="B24" s="27">
        <v>92494.700000000012</v>
      </c>
      <c r="C24" s="26">
        <v>-34312.550000000003</v>
      </c>
      <c r="D24" s="26">
        <v>58182.150000000009</v>
      </c>
      <c r="F24" s="34"/>
      <c r="G24" s="34"/>
    </row>
    <row r="25" spans="1:7" x14ac:dyDescent="0.35">
      <c r="A25" s="30" t="s">
        <v>30</v>
      </c>
      <c r="B25" s="31">
        <f>SUM(B6:B24)</f>
        <v>5682680.4275000012</v>
      </c>
      <c r="C25" s="32">
        <f t="shared" ref="C25:D25" si="0">SUM(C6:C24)</f>
        <v>-7646893.4011499975</v>
      </c>
      <c r="D25" s="32">
        <f t="shared" si="0"/>
        <v>-1964212.9736499963</v>
      </c>
      <c r="F25" s="34"/>
      <c r="G25" s="34"/>
    </row>
  </sheetData>
  <phoneticPr fontId="21" type="noConversion"/>
  <conditionalFormatting sqref="B5:D25">
    <cfRule type="cellIs" dxfId="0" priority="1" operator="lessThan">
      <formula>0</formula>
    </cfRule>
  </conditionalFormatting>
  <printOptions gridLines="1"/>
  <pageMargins left="0" right="0" top="0" bottom="0" header="0" footer="0"/>
  <pageSetup paperSize="9" orientation="landscape" r:id="rId1"/>
  <ignoredErrors>
    <ignoredError sqref="B25:D25" formulaRang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3</vt:i4>
      </vt:variant>
    </vt:vector>
  </HeadingPairs>
  <TitlesOfParts>
    <vt:vector size="6" baseType="lpstr">
      <vt:lpstr>Vos-laskelma 2024</vt:lpstr>
      <vt:lpstr>Vos-laskelma €as.</vt:lpstr>
      <vt:lpstr>Kotikuntakorvaukset</vt:lpstr>
      <vt:lpstr>Kotikuntakorvaukset!Tulostusalue</vt:lpstr>
      <vt:lpstr>'Vos-laskelma €as.'!Tulostusalue</vt:lpstr>
      <vt:lpstr>'Vos-laskelma 2024'!Tulostusalue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2024-03-08T11:07:32Z</dcterms:created>
  <dcterms:modified xsi:type="dcterms:W3CDTF">2024-03-08T11:07:37Z</dcterms:modified>
</cp:coreProperties>
</file>