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27" documentId="8_{6210D738-3B6F-4C41-A91B-931874705E25}" xr6:coauthVersionLast="47" xr6:coauthVersionMax="47" xr10:uidLastSave="{153FF3A0-C981-4698-A13F-4DCAB6C25940}"/>
  <bookViews>
    <workbookView xWindow="-110" yWindow="-110" windowWidth="38620" windowHeight="21220" xr2:uid="{00000000-000D-0000-FFFF-FFFF00000000}"/>
  </bookViews>
  <sheets>
    <sheet name="Vos-laskelma 2024" sheetId="3" r:id="rId1"/>
    <sheet name="Vos-laskelma €as." sheetId="6" r:id="rId2"/>
    <sheet name="Kotikuntakorvaukset" sheetId="5" r:id="rId3"/>
  </sheets>
  <definedNames>
    <definedName name="_xlnm._FilterDatabase" localSheetId="0" hidden="1">'Vos-laskelma 2024'!$A$5:$Y$5</definedName>
    <definedName name="_xlnm.Print_Area" localSheetId="2">Kotikuntakorvaukset!$A$1:$F$25</definedName>
    <definedName name="_xlnm.Print_Area" localSheetId="1">'Vos-laskelma €as.'!$A$1:$M$51</definedName>
    <definedName name="_xlnm.Print_Area" localSheetId="0">'Vos-laskelma 2024'!$A$1:$R$51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6" l="1"/>
  <c r="B25" i="5" l="1"/>
  <c r="C51" i="3"/>
  <c r="D51" i="3"/>
  <c r="L25" i="3"/>
  <c r="M25" i="3"/>
  <c r="C25" i="3"/>
  <c r="D25" i="3"/>
  <c r="B51" i="6" l="1"/>
  <c r="B25" i="6"/>
  <c r="D25" i="5"/>
  <c r="C25" i="5"/>
  <c r="E51" i="3" l="1"/>
  <c r="F51" i="3"/>
  <c r="G51" i="3"/>
  <c r="H51" i="3"/>
  <c r="I51" i="3"/>
  <c r="J51" i="3"/>
  <c r="K51" i="3"/>
  <c r="B51" i="3"/>
  <c r="P25" i="3"/>
  <c r="E25" i="3"/>
  <c r="E25" i="6" s="1"/>
  <c r="F25" i="3"/>
  <c r="F25" i="6" s="1"/>
  <c r="G25" i="3"/>
  <c r="G25" i="6" s="1"/>
  <c r="H25" i="3"/>
  <c r="H25" i="6" s="1"/>
  <c r="I25" i="3"/>
  <c r="I25" i="6" s="1"/>
  <c r="J25" i="3"/>
  <c r="J25" i="6" s="1"/>
  <c r="K25" i="3"/>
  <c r="K25" i="6" s="1"/>
  <c r="B25" i="3"/>
  <c r="J51" i="6" l="1"/>
  <c r="I51" i="6"/>
  <c r="H51" i="6"/>
  <c r="K51" i="6"/>
  <c r="G51" i="6"/>
  <c r="F51" i="6"/>
  <c r="E51" i="6"/>
  <c r="C51" i="6"/>
  <c r="D51" i="6"/>
  <c r="O25" i="3"/>
  <c r="D25" i="6"/>
  <c r="M25" i="6"/>
  <c r="L25" i="6"/>
  <c r="L51" i="3"/>
  <c r="N25" i="3"/>
  <c r="Q25" i="3"/>
  <c r="R25" i="3" l="1"/>
</calcChain>
</file>

<file path=xl/sharedStrings.xml><?xml version="1.0" encoding="utf-8"?>
<sst xmlns="http://schemas.openxmlformats.org/spreadsheetml/2006/main" count="173" uniqueCount="61">
  <si>
    <t>Kunta</t>
  </si>
  <si>
    <t>Iisalmi</t>
  </si>
  <si>
    <t>Joroinen</t>
  </si>
  <si>
    <t>Kaavi</t>
  </si>
  <si>
    <t>Keitele</t>
  </si>
  <si>
    <t>Kiuruvesi</t>
  </si>
  <si>
    <t>Kuopio</t>
  </si>
  <si>
    <t>Lapinlahti</t>
  </si>
  <si>
    <t>Leppävirta</t>
  </si>
  <si>
    <t>Pielavesi</t>
  </si>
  <si>
    <t>Rautalampi</t>
  </si>
  <si>
    <t>Rautavaara</t>
  </si>
  <si>
    <t>Siilinjärvi</t>
  </si>
  <si>
    <t>Sonkajärvi</t>
  </si>
  <si>
    <t>Suonenjoki</t>
  </si>
  <si>
    <t>Tervo</t>
  </si>
  <si>
    <t>Tuusniemi</t>
  </si>
  <si>
    <t>Varkaus</t>
  </si>
  <si>
    <t>Vesanto</t>
  </si>
  <si>
    <t>Vieremä</t>
  </si>
  <si>
    <t>Kuntien valtionosuudet ja veromenetysten korvaukset 2023, yhteenveto</t>
  </si>
  <si>
    <t>Manner-Suomi</t>
  </si>
  <si>
    <t>Asukas-
luku 
31.12.
2021</t>
  </si>
  <si>
    <t>Vero-
tuloihin 
perustuva 
valtion-
osuuksien 
tasaus</t>
  </si>
  <si>
    <t>Kunnan 
perus-
palvelujen 
valtion-
osuus 
yhteensä</t>
  </si>
  <si>
    <t xml:space="preserve">Opetus- ja 
kulttuuri-
toimen 
valtion-
osuus </t>
  </si>
  <si>
    <t xml:space="preserve">Vero-
menetysten 
korvaus        </t>
  </si>
  <si>
    <t>Valtion-
osuudet 
€/as.</t>
  </si>
  <si>
    <t>Muutos 
yhteensä %</t>
  </si>
  <si>
    <t>Muutos 
yhteensä 
€/as.</t>
  </si>
  <si>
    <t>Pohjois-Savo</t>
  </si>
  <si>
    <t>Perus-
palvelujen 
valtion-
osuus ilman 
tasausta 
(sis.sote-erät)</t>
  </si>
  <si>
    <t>VM:n valtion-
osuudet  ja vero-menetysten korvaus 
yhteensä</t>
  </si>
  <si>
    <t>Kunnan valtionosuudet yhteensä</t>
  </si>
  <si>
    <t>Valtion-
osuuksien 
muutos 
yhteensä 
€ 2023–2024</t>
  </si>
  <si>
    <t>Asukas-
luku 
31.12.
2022</t>
  </si>
  <si>
    <t>Perus-
palvelujen 
valtion-
osuus ilman 
tasausta 
(sis. sote-erät)</t>
  </si>
  <si>
    <t>Verotuloihin perustuva valtion-osuuksien tasaus</t>
  </si>
  <si>
    <t>Kunnan perus-palvelujen valtionosuus yhteensä</t>
  </si>
  <si>
    <t>Vero-menetysten korvaus</t>
  </si>
  <si>
    <t>VM:n valtion-osuudet ja vero-menetysten korvaus yhteensä</t>
  </si>
  <si>
    <t>Opetus- ja kulttuuri-toimen valtionosuus</t>
  </si>
  <si>
    <t>Valtion-osuudet yhteensä</t>
  </si>
  <si>
    <t>Valtion-osuudet yhteensä €/as.</t>
  </si>
  <si>
    <t>Kotikunta-
korvaukset, 
tulot 
2024</t>
  </si>
  <si>
    <t>Kotikunta-
korvaukset, 
menot 
2024</t>
  </si>
  <si>
    <t>Kotikunta-
korvaukset, 
netto 
2024</t>
  </si>
  <si>
    <t>Perus-
palvelujen valtion-
osuus ilman 
tasausta ja 
sote-eriä</t>
  </si>
  <si>
    <t>Sote-erät 
yhteensä</t>
  </si>
  <si>
    <t>Kotikunta-
korvaukset, 
netto</t>
  </si>
  <si>
    <t>Valtion-
osuus-
maksatus</t>
  </si>
  <si>
    <t>Valtion-
osuus-
maksatus 
€/as.</t>
  </si>
  <si>
    <t>Perus-
palvelujen 
valtion-
osuus ilman 
tasausta ja 
sote-eriä</t>
  </si>
  <si>
    <t>Sote-erät  
yhteensä</t>
  </si>
  <si>
    <t>Perus-
palvelujen valtion-
osuus ilman tasausta ja 
sote-eriä €/as.</t>
  </si>
  <si>
    <t>Sote-erät yhteensä 
€/as.</t>
  </si>
  <si>
    <t>Kuntien valtionosuudet ja veromenetysten korvaukset 2023, yhteenveto, €/asukas</t>
  </si>
  <si>
    <t>Kotikuntakorvaustulot ja -menot vuonna 2024</t>
  </si>
  <si>
    <t>Kuntien valtionosuudet ja veromenetysten korvaukset 2024, yhteenveto</t>
  </si>
  <si>
    <t>Lähde: Kuntaliitto 5.9.2024 (https://www.kuntaliitto.fi/talous/valtionosuudet/valtionosuuslaskelmat)</t>
  </si>
  <si>
    <t>Kuntien valtionosuudet ja veromenetysten korvaukset 2024, yhteenveto, €/asukas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</si>
</sst>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</numFmts>
  <fonts count="30" x14ac:knownFonts="1">
    <font>
      <sz val="11"/>
      <name val="Calibri"/>
      <family val="2"/>
    </font>
    <font>
      <sz val="11"/>
      <color theme="1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Roboto"/>
      <family val="2"/>
    </font>
    <font>
      <u/>
      <sz val="9"/>
      <color theme="10"/>
      <name val="Work Sans"/>
      <family val="2"/>
      <scheme val="minor"/>
    </font>
    <font>
      <sz val="10"/>
      <color theme="1"/>
      <name val="Verdana"/>
      <family val="2"/>
    </font>
    <font>
      <b/>
      <sz val="14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</borders>
  <cellStyleXfs count="47">
    <xf numFmtId="0" fontId="0" fillId="0" borderId="0"/>
    <xf numFmtId="0" fontId="13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1" applyNumberFormat="0" applyAlignment="0" applyProtection="0"/>
    <xf numFmtId="0" fontId="11" fillId="2" borderId="2" applyNumberFormat="0" applyAlignment="0" applyProtection="0"/>
    <xf numFmtId="0" fontId="6" fillId="6" borderId="1" applyNumberFormat="0" applyAlignment="0" applyProtection="0"/>
    <xf numFmtId="0" fontId="5" fillId="0" borderId="3" applyNumberFormat="0" applyFill="0" applyAlignment="0" applyProtection="0"/>
    <xf numFmtId="0" fontId="3" fillId="7" borderId="4" applyNumberFormat="0" applyBorder="0" applyAlignment="0" applyProtection="0"/>
    <xf numFmtId="0" fontId="8" fillId="3" borderId="5" applyNumberFormat="0" applyAlignment="0" applyProtection="0"/>
    <xf numFmtId="0" fontId="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" fillId="9" borderId="0" applyNumberFormat="0" applyBorder="0" applyAlignment="0" applyProtection="0"/>
    <xf numFmtId="0" fontId="19" fillId="10" borderId="0" applyNumberFormat="0" applyBorder="0" applyAlignment="0" applyProtection="0"/>
    <xf numFmtId="0" fontId="12" fillId="11" borderId="0" applyNumberFormat="0" applyBorder="0" applyAlignment="0" applyProtection="0"/>
    <xf numFmtId="0" fontId="16" fillId="0" borderId="13"/>
    <xf numFmtId="0" fontId="18" fillId="0" borderId="11"/>
    <xf numFmtId="2" fontId="16" fillId="0" borderId="7"/>
    <xf numFmtId="0" fontId="16" fillId="0" borderId="9"/>
    <xf numFmtId="0" fontId="8" fillId="0" borderId="8"/>
    <xf numFmtId="0" fontId="8" fillId="0" borderId="15"/>
    <xf numFmtId="0" fontId="17" fillId="0" borderId="12"/>
    <xf numFmtId="165" fontId="8" fillId="0" borderId="0" applyFill="0" applyBorder="0" applyAlignment="0" applyProtection="0"/>
    <xf numFmtId="164" fontId="8" fillId="0" borderId="0" applyFill="0" applyBorder="0" applyAlignment="0" applyProtection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9" fontId="8" fillId="0" borderId="0" applyFill="0" applyBorder="0" applyAlignment="0" applyProtection="0"/>
    <xf numFmtId="0" fontId="12" fillId="12" borderId="0" applyNumberFormat="0" applyBorder="0" applyAlignment="0" applyProtection="0"/>
    <xf numFmtId="0" fontId="20" fillId="0" borderId="10"/>
    <xf numFmtId="0" fontId="20" fillId="0" borderId="14"/>
    <xf numFmtId="0" fontId="22" fillId="0" borderId="0"/>
    <xf numFmtId="0" fontId="1" fillId="9" borderId="0" applyNumberFormat="0" applyBorder="0" applyAlignment="0" applyProtection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0" fontId="23" fillId="0" borderId="0"/>
    <xf numFmtId="0" fontId="24" fillId="0" borderId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44" fontId="8" fillId="0" borderId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0"/>
  </cellStyleXfs>
  <cellXfs count="91">
    <xf numFmtId="0" fontId="0" fillId="0" borderId="0" xfId="0"/>
    <xf numFmtId="0" fontId="27" fillId="15" borderId="0" xfId="1" applyFont="1" applyFill="1" applyBorder="1" applyAlignment="1">
      <alignment horizontal="left"/>
    </xf>
    <xf numFmtId="3" fontId="28" fillId="15" borderId="0" xfId="0" applyNumberFormat="1" applyFont="1" applyFill="1" applyAlignment="1">
      <alignment horizontal="right"/>
    </xf>
    <xf numFmtId="0" fontId="28" fillId="15" borderId="0" xfId="0" applyFont="1" applyFill="1" applyAlignment="1">
      <alignment horizontal="right"/>
    </xf>
    <xf numFmtId="0" fontId="28" fillId="15" borderId="0" xfId="0" applyFont="1" applyFill="1"/>
    <xf numFmtId="3" fontId="29" fillId="15" borderId="0" xfId="0" applyNumberFormat="1" applyFont="1" applyFill="1" applyAlignment="1">
      <alignment horizontal="right"/>
    </xf>
    <xf numFmtId="0" fontId="29" fillId="15" borderId="0" xfId="0" applyFont="1" applyFill="1"/>
    <xf numFmtId="0" fontId="29" fillId="15" borderId="0" xfId="0" applyFont="1" applyFill="1" applyAlignment="1">
      <alignment horizontal="right"/>
    </xf>
    <xf numFmtId="0" fontId="28" fillId="15" borderId="0" xfId="1" applyFont="1" applyFill="1" applyBorder="1" applyAlignment="1">
      <alignment horizontal="left"/>
    </xf>
    <xf numFmtId="0" fontId="28" fillId="16" borderId="21" xfId="0" applyFont="1" applyFill="1" applyBorder="1" applyAlignment="1">
      <alignment horizontal="left" vertical="top" wrapText="1"/>
    </xf>
    <xf numFmtId="3" fontId="28" fillId="16" borderId="18" xfId="0" applyNumberFormat="1" applyFont="1" applyFill="1" applyBorder="1" applyAlignment="1">
      <alignment vertical="top" wrapText="1"/>
    </xf>
    <xf numFmtId="0" fontId="28" fillId="16" borderId="18" xfId="0" applyFont="1" applyFill="1" applyBorder="1" applyAlignment="1">
      <alignment vertical="top" wrapText="1"/>
    </xf>
    <xf numFmtId="3" fontId="28" fillId="16" borderId="23" xfId="0" applyNumberFormat="1" applyFont="1" applyFill="1" applyBorder="1" applyAlignment="1">
      <alignment vertical="top" wrapText="1"/>
    </xf>
    <xf numFmtId="0" fontId="29" fillId="16" borderId="18" xfId="0" applyFont="1" applyFill="1" applyBorder="1" applyAlignment="1">
      <alignment vertical="top" wrapText="1"/>
    </xf>
    <xf numFmtId="0" fontId="28" fillId="16" borderId="18" xfId="0" applyFont="1" applyFill="1" applyBorder="1" applyAlignment="1">
      <alignment horizontal="left" vertical="top" wrapText="1"/>
    </xf>
    <xf numFmtId="0" fontId="28" fillId="0" borderId="27" xfId="0" applyFont="1" applyBorder="1" applyAlignment="1">
      <alignment vertical="top"/>
    </xf>
    <xf numFmtId="3" fontId="28" fillId="0" borderId="24" xfId="0" applyNumberFormat="1" applyFont="1" applyBorder="1" applyAlignment="1">
      <alignment horizontal="right" vertical="top"/>
    </xf>
    <xf numFmtId="3" fontId="28" fillId="0" borderId="28" xfId="0" applyNumberFormat="1" applyFont="1" applyBorder="1" applyAlignment="1">
      <alignment vertical="top"/>
    </xf>
    <xf numFmtId="3" fontId="28" fillId="0" borderId="28" xfId="0" applyNumberFormat="1" applyFont="1" applyBorder="1" applyAlignment="1">
      <alignment horizontal="right" vertical="top"/>
    </xf>
    <xf numFmtId="3" fontId="29" fillId="0" borderId="28" xfId="0" applyNumberFormat="1" applyFont="1" applyBorder="1" applyAlignment="1">
      <alignment horizontal="right" vertical="top"/>
    </xf>
    <xf numFmtId="168" fontId="28" fillId="0" borderId="28" xfId="0" applyNumberFormat="1" applyFont="1" applyBorder="1" applyAlignment="1">
      <alignment horizontal="right" vertical="top"/>
    </xf>
    <xf numFmtId="3" fontId="28" fillId="0" borderId="29" xfId="0" applyNumberFormat="1" applyFont="1" applyBorder="1" applyAlignment="1">
      <alignment horizontal="right" vertical="top"/>
    </xf>
    <xf numFmtId="1" fontId="28" fillId="15" borderId="0" xfId="0" applyNumberFormat="1" applyFont="1" applyFill="1" applyAlignment="1">
      <alignment vertical="top"/>
    </xf>
    <xf numFmtId="0" fontId="28" fillId="15" borderId="0" xfId="0" applyFont="1" applyFill="1" applyAlignment="1">
      <alignment vertical="top"/>
    </xf>
    <xf numFmtId="0" fontId="28" fillId="0" borderId="25" xfId="0" applyFont="1" applyBorder="1"/>
    <xf numFmtId="3" fontId="28" fillId="0" borderId="16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3" fontId="29" fillId="0" borderId="0" xfId="0" applyNumberFormat="1" applyFont="1" applyAlignment="1">
      <alignment horizontal="right"/>
    </xf>
    <xf numFmtId="168" fontId="28" fillId="0" borderId="0" xfId="0" applyNumberFormat="1" applyFont="1"/>
    <xf numFmtId="3" fontId="28" fillId="0" borderId="26" xfId="0" applyNumberFormat="1" applyFont="1" applyBorder="1"/>
    <xf numFmtId="3" fontId="29" fillId="14" borderId="30" xfId="0" applyNumberFormat="1" applyFont="1" applyFill="1" applyBorder="1"/>
    <xf numFmtId="3" fontId="29" fillId="14" borderId="31" xfId="0" applyNumberFormat="1" applyFont="1" applyFill="1" applyBorder="1" applyAlignment="1">
      <alignment horizontal="right"/>
    </xf>
    <xf numFmtId="3" fontId="29" fillId="14" borderId="30" xfId="0" applyNumberFormat="1" applyFont="1" applyFill="1" applyBorder="1" applyAlignment="1">
      <alignment horizontal="right"/>
    </xf>
    <xf numFmtId="3" fontId="29" fillId="14" borderId="32" xfId="0" applyNumberFormat="1" applyFont="1" applyFill="1" applyBorder="1" applyAlignment="1">
      <alignment horizontal="right"/>
    </xf>
    <xf numFmtId="3" fontId="29" fillId="14" borderId="32" xfId="0" applyNumberFormat="1" applyFont="1" applyFill="1" applyBorder="1"/>
    <xf numFmtId="168" fontId="29" fillId="14" borderId="32" xfId="0" applyNumberFormat="1" applyFont="1" applyFill="1" applyBorder="1"/>
    <xf numFmtId="3" fontId="29" fillId="14" borderId="33" xfId="0" applyNumberFormat="1" applyFont="1" applyFill="1" applyBorder="1"/>
    <xf numFmtId="166" fontId="29" fillId="15" borderId="0" xfId="0" applyNumberFormat="1" applyFont="1" applyFill="1"/>
    <xf numFmtId="166" fontId="28" fillId="15" borderId="0" xfId="0" applyNumberFormat="1" applyFont="1" applyFill="1"/>
    <xf numFmtId="3" fontId="29" fillId="15" borderId="0" xfId="0" applyNumberFormat="1" applyFont="1" applyFill="1"/>
    <xf numFmtId="167" fontId="28" fillId="15" borderId="0" xfId="0" applyNumberFormat="1" applyFont="1" applyFill="1" applyAlignment="1">
      <alignment horizontal="right"/>
    </xf>
    <xf numFmtId="1" fontId="28" fillId="15" borderId="0" xfId="0" applyNumberFormat="1" applyFont="1" applyFill="1"/>
    <xf numFmtId="3" fontId="28" fillId="16" borderId="18" xfId="0" applyNumberFormat="1" applyFont="1" applyFill="1" applyBorder="1" applyAlignment="1">
      <alignment horizontal="left" vertical="top" wrapText="1"/>
    </xf>
    <xf numFmtId="0" fontId="28" fillId="15" borderId="0" xfId="0" applyFont="1" applyFill="1" applyAlignment="1">
      <alignment horizontal="left" wrapText="1"/>
    </xf>
    <xf numFmtId="1" fontId="28" fillId="15" borderId="0" xfId="0" applyNumberFormat="1" applyFont="1" applyFill="1" applyAlignment="1">
      <alignment horizontal="left" wrapText="1"/>
    </xf>
    <xf numFmtId="0" fontId="29" fillId="15" borderId="0" xfId="0" applyFont="1" applyFill="1" applyAlignment="1">
      <alignment horizontal="left" wrapText="1"/>
    </xf>
    <xf numFmtId="3" fontId="28" fillId="15" borderId="0" xfId="0" applyNumberFormat="1" applyFont="1" applyFill="1" applyAlignment="1">
      <alignment horizontal="left" wrapText="1"/>
    </xf>
    <xf numFmtId="3" fontId="29" fillId="15" borderId="0" xfId="0" applyNumberFormat="1" applyFont="1" applyFill="1" applyAlignment="1">
      <alignment horizontal="left" wrapText="1"/>
    </xf>
    <xf numFmtId="0" fontId="28" fillId="0" borderId="25" xfId="0" applyFont="1" applyBorder="1" applyAlignment="1">
      <alignment vertical="top"/>
    </xf>
    <xf numFmtId="3" fontId="28" fillId="0" borderId="27" xfId="0" applyNumberFormat="1" applyFont="1" applyBorder="1" applyAlignment="1">
      <alignment horizontal="right" vertical="top"/>
    </xf>
    <xf numFmtId="3" fontId="28" fillId="0" borderId="28" xfId="0" applyNumberFormat="1" applyFont="1" applyBorder="1" applyAlignment="1">
      <alignment horizontal="right"/>
    </xf>
    <xf numFmtId="3" fontId="28" fillId="0" borderId="28" xfId="0" applyNumberFormat="1" applyFont="1" applyBorder="1"/>
    <xf numFmtId="3" fontId="28" fillId="0" borderId="29" xfId="0" applyNumberFormat="1" applyFont="1" applyBorder="1"/>
    <xf numFmtId="3" fontId="28" fillId="15" borderId="0" xfId="0" applyNumberFormat="1" applyFont="1" applyFill="1"/>
    <xf numFmtId="3" fontId="28" fillId="0" borderId="25" xfId="0" applyNumberFormat="1" applyFont="1" applyBorder="1" applyAlignment="1">
      <alignment horizontal="right"/>
    </xf>
    <xf numFmtId="1" fontId="29" fillId="15" borderId="0" xfId="0" applyNumberFormat="1" applyFont="1" applyFill="1"/>
    <xf numFmtId="0" fontId="29" fillId="14" borderId="20" xfId="0" applyFont="1" applyFill="1" applyBorder="1"/>
    <xf numFmtId="3" fontId="29" fillId="14" borderId="20" xfId="0" applyNumberFormat="1" applyFont="1" applyFill="1" applyBorder="1" applyAlignment="1">
      <alignment horizontal="right"/>
    </xf>
    <xf numFmtId="3" fontId="29" fillId="14" borderId="17" xfId="0" applyNumberFormat="1" applyFont="1" applyFill="1" applyBorder="1" applyAlignment="1">
      <alignment horizontal="right"/>
    </xf>
    <xf numFmtId="3" fontId="29" fillId="14" borderId="22" xfId="0" applyNumberFormat="1" applyFont="1" applyFill="1" applyBorder="1" applyAlignment="1">
      <alignment horizontal="right"/>
    </xf>
    <xf numFmtId="3" fontId="28" fillId="16" borderId="24" xfId="44" applyNumberFormat="1" applyFont="1" applyFill="1" applyBorder="1" applyAlignment="1">
      <alignment horizontal="left" vertical="top" wrapText="1"/>
    </xf>
    <xf numFmtId="3" fontId="28" fillId="16" borderId="29" xfId="0" applyNumberFormat="1" applyFont="1" applyFill="1" applyBorder="1" applyAlignment="1">
      <alignment horizontal="left" vertical="top" wrapText="1"/>
    </xf>
    <xf numFmtId="3" fontId="28" fillId="16" borderId="24" xfId="0" applyNumberFormat="1" applyFont="1" applyFill="1" applyBorder="1" applyAlignment="1">
      <alignment horizontal="left" vertical="top" wrapText="1"/>
    </xf>
    <xf numFmtId="0" fontId="29" fillId="16" borderId="24" xfId="0" applyFont="1" applyFill="1" applyBorder="1" applyAlignment="1">
      <alignment horizontal="left" vertical="top" wrapText="1"/>
    </xf>
    <xf numFmtId="0" fontId="28" fillId="16" borderId="24" xfId="0" applyFont="1" applyFill="1" applyBorder="1" applyAlignment="1">
      <alignment horizontal="left" vertical="top" wrapText="1"/>
    </xf>
    <xf numFmtId="0" fontId="29" fillId="15" borderId="0" xfId="0" applyFont="1" applyFill="1" applyAlignment="1">
      <alignment horizontal="center" vertical="center" wrapText="1"/>
    </xf>
    <xf numFmtId="166" fontId="28" fillId="0" borderId="27" xfId="0" applyNumberFormat="1" applyFont="1" applyBorder="1" applyAlignment="1">
      <alignment horizontal="right" vertical="top"/>
    </xf>
    <xf numFmtId="3" fontId="28" fillId="0" borderId="27" xfId="0" applyNumberFormat="1" applyFont="1" applyBorder="1" applyAlignment="1">
      <alignment vertical="top"/>
    </xf>
    <xf numFmtId="3" fontId="28" fillId="0" borderId="29" xfId="0" applyNumberFormat="1" applyFont="1" applyBorder="1" applyAlignment="1">
      <alignment vertical="top"/>
    </xf>
    <xf numFmtId="168" fontId="28" fillId="15" borderId="0" xfId="0" applyNumberFormat="1" applyFont="1" applyFill="1" applyAlignment="1">
      <alignment vertical="top"/>
    </xf>
    <xf numFmtId="166" fontId="28" fillId="15" borderId="0" xfId="0" applyNumberFormat="1" applyFont="1" applyFill="1" applyAlignment="1">
      <alignment vertical="top"/>
    </xf>
    <xf numFmtId="3" fontId="28" fillId="0" borderId="25" xfId="0" applyNumberFormat="1" applyFont="1" applyBorder="1" applyAlignment="1">
      <alignment vertical="top"/>
    </xf>
    <xf numFmtId="3" fontId="28" fillId="0" borderId="0" xfId="0" applyNumberFormat="1" applyFont="1" applyAlignment="1">
      <alignment vertical="top"/>
    </xf>
    <xf numFmtId="3" fontId="28" fillId="0" borderId="26" xfId="0" applyNumberFormat="1" applyFont="1" applyBorder="1" applyAlignment="1">
      <alignment vertical="top"/>
    </xf>
    <xf numFmtId="1" fontId="28" fillId="15" borderId="0" xfId="0" applyNumberFormat="1" applyFont="1" applyFill="1" applyAlignment="1">
      <alignment horizontal="right"/>
    </xf>
    <xf numFmtId="3" fontId="29" fillId="14" borderId="20" xfId="0" applyNumberFormat="1" applyFont="1" applyFill="1" applyBorder="1"/>
    <xf numFmtId="167" fontId="29" fillId="14" borderId="20" xfId="0" applyNumberFormat="1" applyFont="1" applyFill="1" applyBorder="1" applyAlignment="1">
      <alignment horizontal="right"/>
    </xf>
    <xf numFmtId="3" fontId="29" fillId="14" borderId="20" xfId="0" applyNumberFormat="1" applyFont="1" applyFill="1" applyBorder="1" applyAlignment="1">
      <alignment vertical="top"/>
    </xf>
    <xf numFmtId="3" fontId="29" fillId="14" borderId="17" xfId="0" applyNumberFormat="1" applyFont="1" applyFill="1" applyBorder="1" applyAlignment="1">
      <alignment vertical="top"/>
    </xf>
    <xf numFmtId="3" fontId="29" fillId="14" borderId="22" xfId="0" applyNumberFormat="1" applyFont="1" applyFill="1" applyBorder="1" applyAlignment="1">
      <alignment vertical="top"/>
    </xf>
    <xf numFmtId="3" fontId="28" fillId="0" borderId="27" xfId="0" applyNumberFormat="1" applyFont="1" applyBorder="1"/>
    <xf numFmtId="3" fontId="28" fillId="0" borderId="25" xfId="0" applyNumberFormat="1" applyFont="1" applyBorder="1"/>
    <xf numFmtId="3" fontId="29" fillId="14" borderId="17" xfId="0" applyNumberFormat="1" applyFont="1" applyFill="1" applyBorder="1"/>
    <xf numFmtId="3" fontId="29" fillId="14" borderId="22" xfId="0" applyNumberFormat="1" applyFont="1" applyFill="1" applyBorder="1"/>
    <xf numFmtId="0" fontId="27" fillId="15" borderId="0" xfId="0" applyFont="1" applyFill="1"/>
    <xf numFmtId="0" fontId="28" fillId="16" borderId="22" xfId="0" applyFont="1" applyFill="1" applyBorder="1" applyAlignment="1">
      <alignment vertical="top"/>
    </xf>
    <xf numFmtId="0" fontId="28" fillId="16" borderId="22" xfId="0" applyFont="1" applyFill="1" applyBorder="1" applyAlignment="1">
      <alignment vertical="top" wrapText="1"/>
    </xf>
    <xf numFmtId="0" fontId="28" fillId="16" borderId="19" xfId="0" applyFont="1" applyFill="1" applyBorder="1" applyAlignment="1">
      <alignment vertical="top" wrapText="1"/>
    </xf>
    <xf numFmtId="0" fontId="28" fillId="0" borderId="26" xfId="0" applyFont="1" applyBorder="1"/>
    <xf numFmtId="0" fontId="29" fillId="14" borderId="26" xfId="0" applyFont="1" applyFill="1" applyBorder="1"/>
  </cellXfs>
  <cellStyles count="47">
    <cellStyle name="20 % - Aksentti1" xfId="17" builtinId="30" customBuiltin="1"/>
    <cellStyle name="20 % - Aksentti1 2" xfId="36" xr:uid="{E1E5B2FC-9CC0-4236-B168-9AB78886E6F6}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 2" xfId="45" xr:uid="{9EB00DBA-D4AC-42F1-9C93-D57F724B2BDA}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5" xr:uid="{856784D8-2DFD-41E8-834D-5B8A4538BA8A}"/>
    <cellStyle name="Normaali 2 2" xfId="39" xr:uid="{18E105EF-7232-491C-B7C6-49FCAA72CDEE}"/>
    <cellStyle name="Normaali 3" xfId="40" xr:uid="{2576752D-D508-499C-A2B1-E993499EB6FB}"/>
    <cellStyle name="Normaali 3 2" xfId="46" xr:uid="{FBBA40C3-EED9-48DE-8714-90141A75A818}"/>
    <cellStyle name="Normaali 4" xfId="44" xr:uid="{FE0BCE92-B8B0-4E4C-BFBD-33AF6896D15C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  <cellStyle name="Valuutta [0] 2" xfId="42" xr:uid="{F51BA406-E5BB-48F3-83E3-CADF5AC12882}"/>
    <cellStyle name="Valuutta [0] 3" xfId="38" xr:uid="{533F5A82-586C-48A1-9886-CEFEA63DAA6D}"/>
    <cellStyle name="Valuutta 2" xfId="41" xr:uid="{DE822F4B-4C1C-42BF-99B8-685902C5B5E0}"/>
    <cellStyle name="Valuutta 3" xfId="43" xr:uid="{3AB9209D-ECA5-4B85-BE22-6B455EED66E8}"/>
    <cellStyle name="Valuutta 4" xfId="37" xr:uid="{CC58F93C-9960-4AAD-98A8-0B67CBE3FD04}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PivotStyle="PivotStyleLight16">
    <tableStyle name="Kuntaliitto" pivot="0" count="9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  <tableStyleElement type="secondColumnStripe" dxfId="13"/>
    </tableStyle>
  </tableStyles>
  <colors>
    <mruColors>
      <color rgb="FFFFFFFF"/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8226EA-15AE-4A5E-8291-4663CE0D4B73}" name="Taulukko5" displayName="Taulukko5" ref="A4:D25" totalsRowShown="0" headerRowDxfId="12" dataDxfId="10" headerRowBorderDxfId="11" tableBorderDxfId="9">
  <autoFilter ref="A4:D25" xr:uid="{308226EA-15AE-4A5E-8291-4663CE0D4B73}">
    <filterColumn colId="0" hiddenButton="1"/>
    <filterColumn colId="1" hiddenButton="1"/>
    <filterColumn colId="2" hiddenButton="1"/>
    <filterColumn colId="3" hiddenButton="1"/>
  </autoFilter>
  <tableColumns count="4">
    <tableColumn id="1" xr3:uid="{07F88FCE-EDF4-4E1C-9D80-CD7B78B8628F}" name="Kunta" dataDxfId="8"/>
    <tableColumn id="2" xr3:uid="{6F3FB532-2652-41CB-8233-A2348E48797D}" name="Kotikunta-_x000a_korvaukset, _x000a_tulot _x000a_2024" dataDxfId="7"/>
    <tableColumn id="3" xr3:uid="{8991FC7C-58B3-4FE0-BA7B-C215DB1F865F}" name="Kotikunta-_x000a_korvaukset, _x000a_menot _x000a_2024" dataDxfId="6"/>
    <tableColumn id="4" xr3:uid="{7CAEC0DD-CEFA-4FA6-BAD1-B2306F1A8883}" name="Kotikunta-_x000a_korvaukset, _x000a_netto _x000a_2024" dataDxfId="5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dimension ref="A1:Y51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5.54296875" style="6" customWidth="1"/>
    <col min="2" max="2" width="9.1796875" style="2" bestFit="1" customWidth="1"/>
    <col min="3" max="3" width="12.90625" style="3" bestFit="1" customWidth="1"/>
    <col min="4" max="4" width="12" style="2" bestFit="1" customWidth="1"/>
    <col min="5" max="5" width="13.26953125" style="4" bestFit="1" customWidth="1"/>
    <col min="6" max="6" width="11.36328125" style="4" bestFit="1" customWidth="1"/>
    <col min="7" max="7" width="12.90625" style="4" bestFit="1" customWidth="1"/>
    <col min="8" max="8" width="11.36328125" style="7" bestFit="1" customWidth="1"/>
    <col min="9" max="9" width="13" style="7" bestFit="1" customWidth="1"/>
    <col min="10" max="10" width="11.90625" style="7" bestFit="1" customWidth="1"/>
    <col min="11" max="11" width="13.81640625" style="7" bestFit="1" customWidth="1"/>
    <col min="12" max="12" width="12" style="4" bestFit="1" customWidth="1"/>
    <col min="13" max="13" width="12.90625" style="4" bestFit="1" customWidth="1"/>
    <col min="14" max="14" width="7.90625" style="4" bestFit="1" customWidth="1"/>
    <col min="15" max="15" width="9.453125" style="4" bestFit="1" customWidth="1"/>
    <col min="16" max="16" width="12" style="4" bestFit="1" customWidth="1"/>
    <col min="17" max="17" width="9.453125" style="6" bestFit="1" customWidth="1"/>
    <col min="18" max="18" width="8.81640625" style="2" bestFit="1" customWidth="1"/>
    <col min="19" max="19" width="13.26953125" style="3" customWidth="1"/>
    <col min="20" max="20" width="14" style="2" customWidth="1"/>
    <col min="21" max="21" width="13.1796875" style="4" customWidth="1"/>
    <col min="22" max="22" width="12.81640625" style="4" customWidth="1"/>
    <col min="23" max="23" width="15.26953125" style="4" customWidth="1"/>
    <col min="24" max="25" width="12.54296875" style="7" customWidth="1"/>
    <col min="26" max="16384" width="9.1796875" style="4"/>
  </cols>
  <sheetData>
    <row r="1" spans="1:25" ht="18.5" x14ac:dyDescent="0.45">
      <c r="A1" s="1" t="s">
        <v>58</v>
      </c>
      <c r="H1" s="5"/>
      <c r="I1" s="5"/>
      <c r="J1" s="5"/>
      <c r="K1" s="5"/>
    </row>
    <row r="2" spans="1:25" x14ac:dyDescent="0.35">
      <c r="A2" s="8" t="s">
        <v>59</v>
      </c>
      <c r="H2" s="5"/>
      <c r="I2" s="5"/>
      <c r="J2" s="5"/>
      <c r="K2" s="5"/>
    </row>
    <row r="3" spans="1:25" x14ac:dyDescent="0.35">
      <c r="Q3" s="4"/>
      <c r="R3" s="4"/>
      <c r="S3" s="4"/>
      <c r="T3" s="4"/>
      <c r="X3" s="4"/>
      <c r="Y3" s="4"/>
    </row>
    <row r="4" spans="1:25" ht="87" x14ac:dyDescent="0.35">
      <c r="A4" s="9" t="s">
        <v>0</v>
      </c>
      <c r="B4" s="10" t="s">
        <v>35</v>
      </c>
      <c r="C4" s="11" t="s">
        <v>47</v>
      </c>
      <c r="D4" s="10" t="s">
        <v>48</v>
      </c>
      <c r="E4" s="12" t="s">
        <v>31</v>
      </c>
      <c r="F4" s="10" t="s">
        <v>23</v>
      </c>
      <c r="G4" s="10" t="s">
        <v>24</v>
      </c>
      <c r="H4" s="10" t="s">
        <v>26</v>
      </c>
      <c r="I4" s="13" t="s">
        <v>32</v>
      </c>
      <c r="J4" s="10" t="s">
        <v>25</v>
      </c>
      <c r="K4" s="10" t="s">
        <v>33</v>
      </c>
      <c r="L4" s="14" t="s">
        <v>49</v>
      </c>
      <c r="M4" s="14" t="s">
        <v>50</v>
      </c>
      <c r="N4" s="11" t="s">
        <v>27</v>
      </c>
      <c r="O4" s="11" t="s">
        <v>51</v>
      </c>
      <c r="P4" s="11" t="s">
        <v>34</v>
      </c>
      <c r="Q4" s="11" t="s">
        <v>28</v>
      </c>
      <c r="R4" s="11" t="s">
        <v>29</v>
      </c>
      <c r="S4" s="4"/>
      <c r="T4" s="4"/>
      <c r="X4" s="4"/>
      <c r="Y4" s="4"/>
    </row>
    <row r="5" spans="1:25" s="23" customFormat="1" x14ac:dyDescent="0.35">
      <c r="A5" s="15" t="s">
        <v>21</v>
      </c>
      <c r="B5" s="16">
        <v>5533611</v>
      </c>
      <c r="C5" s="17">
        <v>1968271463.6574802</v>
      </c>
      <c r="D5" s="17">
        <v>-309184767.85152203</v>
      </c>
      <c r="E5" s="18">
        <v>1659086695.9179442</v>
      </c>
      <c r="F5" s="18">
        <v>808485152.80636096</v>
      </c>
      <c r="G5" s="18">
        <v>2467571848.7243052</v>
      </c>
      <c r="H5" s="18">
        <v>848000000.00000095</v>
      </c>
      <c r="I5" s="19">
        <v>3315571848.7243061</v>
      </c>
      <c r="J5" s="18">
        <v>55863299</v>
      </c>
      <c r="K5" s="18">
        <v>3371435147.7243061</v>
      </c>
      <c r="L5" s="17">
        <v>-215806261.89769021</v>
      </c>
      <c r="M5" s="17">
        <v>3155628885.8266158</v>
      </c>
      <c r="N5" s="18">
        <v>609.26493526999025</v>
      </c>
      <c r="O5" s="17">
        <v>570.26576060850971</v>
      </c>
      <c r="P5" s="18">
        <v>-244955638.62599659</v>
      </c>
      <c r="Q5" s="20">
        <v>-6.7734836497912954E-2</v>
      </c>
      <c r="R5" s="21">
        <v>-46.128013592647562</v>
      </c>
      <c r="S5" s="22"/>
    </row>
    <row r="6" spans="1:25" x14ac:dyDescent="0.35">
      <c r="A6" s="24" t="s">
        <v>1</v>
      </c>
      <c r="B6" s="25">
        <v>20801</v>
      </c>
      <c r="C6" s="26">
        <v>4286947.4753473476</v>
      </c>
      <c r="D6" s="26">
        <v>7486550.1510051228</v>
      </c>
      <c r="E6" s="27">
        <v>11773497.62635247</v>
      </c>
      <c r="F6" s="27">
        <v>7386993.1066183681</v>
      </c>
      <c r="G6" s="27">
        <v>19160490.732970838</v>
      </c>
      <c r="H6" s="27">
        <v>3679416.6630643914</v>
      </c>
      <c r="I6" s="28">
        <v>22839907.396035228</v>
      </c>
      <c r="J6" s="27">
        <v>-1342274</v>
      </c>
      <c r="K6" s="27">
        <v>21497633.396035228</v>
      </c>
      <c r="L6" s="27">
        <v>-154366.17220000003</v>
      </c>
      <c r="M6" s="27">
        <v>21343267.223835226</v>
      </c>
      <c r="N6" s="26">
        <v>1033.4903800795744</v>
      </c>
      <c r="O6" s="27">
        <v>1026.0692862763917</v>
      </c>
      <c r="P6" s="27">
        <v>-1809034.6118955277</v>
      </c>
      <c r="Q6" s="29">
        <v>-7.7618757485194895E-2</v>
      </c>
      <c r="R6" s="30">
        <v>-78.575084560694449</v>
      </c>
      <c r="S6" s="22"/>
      <c r="T6" s="23"/>
    </row>
    <row r="7" spans="1:25" x14ac:dyDescent="0.35">
      <c r="A7" s="24" t="s">
        <v>2</v>
      </c>
      <c r="B7" s="25">
        <v>4540</v>
      </c>
      <c r="C7" s="26">
        <v>537380.6673733287</v>
      </c>
      <c r="D7" s="26">
        <v>-403163.36031033855</v>
      </c>
      <c r="E7" s="27">
        <v>134217.30706299015</v>
      </c>
      <c r="F7" s="27">
        <v>1473035.6550756306</v>
      </c>
      <c r="G7" s="27">
        <v>1607252.9621386207</v>
      </c>
      <c r="H7" s="27">
        <v>939271.50065603375</v>
      </c>
      <c r="I7" s="28">
        <v>2546524.4627946545</v>
      </c>
      <c r="J7" s="27">
        <v>-64659</v>
      </c>
      <c r="K7" s="27">
        <v>2481865.4627946545</v>
      </c>
      <c r="L7" s="27">
        <v>8038.2629999999917</v>
      </c>
      <c r="M7" s="27">
        <v>2489903.7257946543</v>
      </c>
      <c r="N7" s="26">
        <v>546.66640149661998</v>
      </c>
      <c r="O7" s="27">
        <v>548.43694400763309</v>
      </c>
      <c r="P7" s="27">
        <v>-153149.84474813845</v>
      </c>
      <c r="Q7" s="29">
        <v>-5.8121045562712081E-2</v>
      </c>
      <c r="R7" s="30">
        <v>-23.1898501346069</v>
      </c>
      <c r="S7" s="22"/>
      <c r="T7" s="23"/>
    </row>
    <row r="8" spans="1:25" x14ac:dyDescent="0.35">
      <c r="A8" s="24" t="s">
        <v>3</v>
      </c>
      <c r="B8" s="25">
        <v>2689</v>
      </c>
      <c r="C8" s="26">
        <v>155967.28435854497</v>
      </c>
      <c r="D8" s="26">
        <v>-1835391.3986043683</v>
      </c>
      <c r="E8" s="27">
        <v>-1679424.1142458234</v>
      </c>
      <c r="F8" s="27">
        <v>1129991.0250743905</v>
      </c>
      <c r="G8" s="27">
        <v>-549433.08917143289</v>
      </c>
      <c r="H8" s="27">
        <v>618298.41845865559</v>
      </c>
      <c r="I8" s="28">
        <v>68865.329287222703</v>
      </c>
      <c r="J8" s="27">
        <v>-603733</v>
      </c>
      <c r="K8" s="27">
        <v>-534867.6707127773</v>
      </c>
      <c r="L8" s="27">
        <v>-877836.63641000015</v>
      </c>
      <c r="M8" s="27">
        <v>-1412704.3071227774</v>
      </c>
      <c r="N8" s="26">
        <v>-198.90950937626528</v>
      </c>
      <c r="O8" s="27">
        <v>-525.36419007912889</v>
      </c>
      <c r="P8" s="27">
        <v>-591360.55057112314</v>
      </c>
      <c r="Q8" s="29">
        <v>-10.467877581280005</v>
      </c>
      <c r="R8" s="30">
        <v>-219.24531926047905</v>
      </c>
      <c r="S8" s="22"/>
      <c r="T8" s="23"/>
    </row>
    <row r="9" spans="1:25" x14ac:dyDescent="0.35">
      <c r="A9" s="24" t="s">
        <v>4</v>
      </c>
      <c r="B9" s="25">
        <v>2029</v>
      </c>
      <c r="C9" s="26">
        <v>468191.37025579286</v>
      </c>
      <c r="D9" s="26">
        <v>-50367.681525223335</v>
      </c>
      <c r="E9" s="27">
        <v>417823.6887305695</v>
      </c>
      <c r="F9" s="27">
        <v>790843.28003277641</v>
      </c>
      <c r="G9" s="27">
        <v>1208666.9687633459</v>
      </c>
      <c r="H9" s="27">
        <v>462300.14243070059</v>
      </c>
      <c r="I9" s="28">
        <v>1670967.1111940464</v>
      </c>
      <c r="J9" s="27">
        <v>-400403</v>
      </c>
      <c r="K9" s="27">
        <v>1270564.1111940464</v>
      </c>
      <c r="L9" s="27">
        <v>3908.8023999999932</v>
      </c>
      <c r="M9" s="27">
        <v>1274472.9135940464</v>
      </c>
      <c r="N9" s="26">
        <v>626.202124787603</v>
      </c>
      <c r="O9" s="27">
        <v>628.12859220997848</v>
      </c>
      <c r="P9" s="27">
        <v>641795.28342197393</v>
      </c>
      <c r="Q9" s="29">
        <v>1.0207174005366302</v>
      </c>
      <c r="R9" s="30">
        <v>326.07380604198363</v>
      </c>
      <c r="S9" s="22"/>
      <c r="T9" s="23"/>
    </row>
    <row r="10" spans="1:25" x14ac:dyDescent="0.35">
      <c r="A10" s="24" t="s">
        <v>5</v>
      </c>
      <c r="B10" s="25">
        <v>7597</v>
      </c>
      <c r="C10" s="26">
        <v>2138437.1472917404</v>
      </c>
      <c r="D10" s="26">
        <v>1164642.000833065</v>
      </c>
      <c r="E10" s="27">
        <v>3303079.1481248057</v>
      </c>
      <c r="F10" s="27">
        <v>4502123.8269685572</v>
      </c>
      <c r="G10" s="27">
        <v>7805202.9750933629</v>
      </c>
      <c r="H10" s="27">
        <v>1805927.0038778996</v>
      </c>
      <c r="I10" s="28">
        <v>9611129.9789712615</v>
      </c>
      <c r="J10" s="27">
        <v>-383860</v>
      </c>
      <c r="K10" s="27">
        <v>9227269.9789712615</v>
      </c>
      <c r="L10" s="27">
        <v>179836.43299999999</v>
      </c>
      <c r="M10" s="27">
        <v>9407106.4119712617</v>
      </c>
      <c r="N10" s="26">
        <v>1214.5939158840677</v>
      </c>
      <c r="O10" s="27">
        <v>1238.2659486601635</v>
      </c>
      <c r="P10" s="27">
        <v>-612751.57991206273</v>
      </c>
      <c r="Q10" s="29">
        <v>-6.2271365590544463E-2</v>
      </c>
      <c r="R10" s="30">
        <v>-53.613528230293014</v>
      </c>
      <c r="S10" s="22"/>
      <c r="T10" s="23"/>
    </row>
    <row r="11" spans="1:25" x14ac:dyDescent="0.35">
      <c r="A11" s="24" t="s">
        <v>6</v>
      </c>
      <c r="B11" s="25">
        <v>122594</v>
      </c>
      <c r="C11" s="26">
        <v>13097396.599340104</v>
      </c>
      <c r="D11" s="26">
        <v>-23824899.515347619</v>
      </c>
      <c r="E11" s="27">
        <v>-10727502.916007515</v>
      </c>
      <c r="F11" s="27">
        <v>25367351.568419885</v>
      </c>
      <c r="G11" s="27">
        <v>14639848.65241237</v>
      </c>
      <c r="H11" s="27">
        <v>19210082.571614448</v>
      </c>
      <c r="I11" s="28">
        <v>33849931.224026814</v>
      </c>
      <c r="J11" s="27">
        <v>-250919</v>
      </c>
      <c r="K11" s="27">
        <v>33599012.224026814</v>
      </c>
      <c r="L11" s="27">
        <v>-3181352.2075399994</v>
      </c>
      <c r="M11" s="27">
        <v>30417660.016486816</v>
      </c>
      <c r="N11" s="26">
        <v>274.06734606935748</v>
      </c>
      <c r="O11" s="27">
        <v>248.11703685732431</v>
      </c>
      <c r="P11" s="27">
        <v>-6350768.8719771132</v>
      </c>
      <c r="Q11" s="29">
        <v>-0.15896880277555173</v>
      </c>
      <c r="R11" s="30">
        <v>-54.621110657923623</v>
      </c>
      <c r="S11" s="22"/>
      <c r="T11" s="23"/>
    </row>
    <row r="12" spans="1:25" x14ac:dyDescent="0.35">
      <c r="A12" s="24" t="s">
        <v>7</v>
      </c>
      <c r="B12" s="25">
        <v>9099</v>
      </c>
      <c r="C12" s="26">
        <v>2241921.6171003217</v>
      </c>
      <c r="D12" s="26">
        <v>-3958898.1728706625</v>
      </c>
      <c r="E12" s="27">
        <v>-1716976.5557703408</v>
      </c>
      <c r="F12" s="27">
        <v>5021466.3466851758</v>
      </c>
      <c r="G12" s="27">
        <v>3304489.7909148349</v>
      </c>
      <c r="H12" s="27">
        <v>1894969.8595900368</v>
      </c>
      <c r="I12" s="28">
        <v>5199459.6505048722</v>
      </c>
      <c r="J12" s="27">
        <v>-237129</v>
      </c>
      <c r="K12" s="27">
        <v>4962330.6505048722</v>
      </c>
      <c r="L12" s="27">
        <v>303436.54760000005</v>
      </c>
      <c r="M12" s="27">
        <v>5265767.1981048724</v>
      </c>
      <c r="N12" s="26">
        <v>545.37099137321377</v>
      </c>
      <c r="O12" s="27">
        <v>578.719331586424</v>
      </c>
      <c r="P12" s="27">
        <v>-2349596.2311161812</v>
      </c>
      <c r="Q12" s="29">
        <v>-0.32133748998803935</v>
      </c>
      <c r="R12" s="30">
        <v>-245.36404503005792</v>
      </c>
      <c r="S12" s="22"/>
      <c r="T12" s="23"/>
    </row>
    <row r="13" spans="1:25" x14ac:dyDescent="0.35">
      <c r="A13" s="24" t="s">
        <v>8</v>
      </c>
      <c r="B13" s="25">
        <v>9177</v>
      </c>
      <c r="C13" s="26">
        <v>877546.7795316478</v>
      </c>
      <c r="D13" s="26">
        <v>609266.92141393654</v>
      </c>
      <c r="E13" s="27">
        <v>1486813.7009455843</v>
      </c>
      <c r="F13" s="27">
        <v>2614455.4942625603</v>
      </c>
      <c r="G13" s="27">
        <v>4101269.1952081444</v>
      </c>
      <c r="H13" s="27">
        <v>1662406.046704923</v>
      </c>
      <c r="I13" s="28">
        <v>5763675.2419130672</v>
      </c>
      <c r="J13" s="27">
        <v>-1076244</v>
      </c>
      <c r="K13" s="27">
        <v>4687431.2419130672</v>
      </c>
      <c r="L13" s="27">
        <v>-140685.36380000008</v>
      </c>
      <c r="M13" s="27">
        <v>4546745.8781130668</v>
      </c>
      <c r="N13" s="26">
        <v>510.78034672693332</v>
      </c>
      <c r="O13" s="27">
        <v>495.45013382511354</v>
      </c>
      <c r="P13" s="27">
        <v>-767399.58714545239</v>
      </c>
      <c r="Q13" s="29">
        <v>-0.14068256398666396</v>
      </c>
      <c r="R13" s="30">
        <v>-77.024699507820969</v>
      </c>
      <c r="S13" s="22"/>
      <c r="T13" s="23"/>
    </row>
    <row r="14" spans="1:25" x14ac:dyDescent="0.35">
      <c r="A14" s="24" t="s">
        <v>9</v>
      </c>
      <c r="B14" s="25">
        <v>4140</v>
      </c>
      <c r="C14" s="26">
        <v>1303623.8082797083</v>
      </c>
      <c r="D14" s="26">
        <v>1034981.3326621957</v>
      </c>
      <c r="E14" s="27">
        <v>2338605.1409419039</v>
      </c>
      <c r="F14" s="27">
        <v>2280686.9865767313</v>
      </c>
      <c r="G14" s="27">
        <v>4619292.1275186352</v>
      </c>
      <c r="H14" s="27">
        <v>965502.29387445038</v>
      </c>
      <c r="I14" s="28">
        <v>5584794.4213930853</v>
      </c>
      <c r="J14" s="27">
        <v>24246</v>
      </c>
      <c r="K14" s="27">
        <v>5609040.4213930853</v>
      </c>
      <c r="L14" s="27">
        <v>137438.53600000005</v>
      </c>
      <c r="M14" s="27">
        <v>5746478.9573930856</v>
      </c>
      <c r="N14" s="26">
        <v>1354.8406814959144</v>
      </c>
      <c r="O14" s="27">
        <v>1388.0383955055763</v>
      </c>
      <c r="P14" s="27">
        <v>148796.94854468107</v>
      </c>
      <c r="Q14" s="29">
        <v>2.7250973200112501E-2</v>
      </c>
      <c r="R14" s="30">
        <v>75.795595328567515</v>
      </c>
      <c r="S14" s="22"/>
      <c r="T14" s="23"/>
    </row>
    <row r="15" spans="1:25" x14ac:dyDescent="0.35">
      <c r="A15" s="24" t="s">
        <v>10</v>
      </c>
      <c r="B15" s="25">
        <v>2964</v>
      </c>
      <c r="C15" s="26">
        <v>301609.47691742977</v>
      </c>
      <c r="D15" s="26">
        <v>-570370.83842463978</v>
      </c>
      <c r="E15" s="27">
        <v>-268761.36150721001</v>
      </c>
      <c r="F15" s="27">
        <v>1397377.5114989683</v>
      </c>
      <c r="G15" s="27">
        <v>1128616.1499917584</v>
      </c>
      <c r="H15" s="27">
        <v>666944.04381339496</v>
      </c>
      <c r="I15" s="28">
        <v>1795560.1938051535</v>
      </c>
      <c r="J15" s="27">
        <v>592015</v>
      </c>
      <c r="K15" s="27">
        <v>2387575.1938051535</v>
      </c>
      <c r="L15" s="27">
        <v>11048.671299999987</v>
      </c>
      <c r="M15" s="27">
        <v>2398623.8651051535</v>
      </c>
      <c r="N15" s="26">
        <v>805.52469426624612</v>
      </c>
      <c r="O15" s="27">
        <v>809.25231616233248</v>
      </c>
      <c r="P15" s="27">
        <v>415898.83662717184</v>
      </c>
      <c r="Q15" s="29">
        <v>0.21093666570229558</v>
      </c>
      <c r="R15" s="30">
        <v>155.45006281949975</v>
      </c>
      <c r="S15" s="22"/>
      <c r="T15" s="23"/>
    </row>
    <row r="16" spans="1:25" x14ac:dyDescent="0.35">
      <c r="A16" s="24" t="s">
        <v>11</v>
      </c>
      <c r="B16" s="25">
        <v>1477</v>
      </c>
      <c r="C16" s="26">
        <v>934549.00810231769</v>
      </c>
      <c r="D16" s="26">
        <v>-88877.318954435905</v>
      </c>
      <c r="E16" s="27">
        <v>845671.68914788181</v>
      </c>
      <c r="F16" s="27">
        <v>155652.45034538591</v>
      </c>
      <c r="G16" s="27">
        <v>1001324.1394932678</v>
      </c>
      <c r="H16" s="27">
        <v>377030.6913369656</v>
      </c>
      <c r="I16" s="28">
        <v>1378354.8308302334</v>
      </c>
      <c r="J16" s="27">
        <v>142281</v>
      </c>
      <c r="K16" s="27">
        <v>1520635.8308302334</v>
      </c>
      <c r="L16" s="27">
        <v>211280.22650000002</v>
      </c>
      <c r="M16" s="27">
        <v>1731916.0573302335</v>
      </c>
      <c r="N16" s="26">
        <v>1029.5435550644777</v>
      </c>
      <c r="O16" s="27">
        <v>1172.5904247327242</v>
      </c>
      <c r="P16" s="27">
        <v>592855.30849173851</v>
      </c>
      <c r="Q16" s="29">
        <v>0.63900383142063744</v>
      </c>
      <c r="R16" s="30">
        <v>416.33765794716453</v>
      </c>
      <c r="S16" s="22"/>
      <c r="T16" s="23"/>
    </row>
    <row r="17" spans="1:25" x14ac:dyDescent="0.35">
      <c r="A17" s="24" t="s">
        <v>12</v>
      </c>
      <c r="B17" s="25">
        <v>21232</v>
      </c>
      <c r="C17" s="26">
        <v>10781287.863038521</v>
      </c>
      <c r="D17" s="26">
        <v>-5332142.0591564486</v>
      </c>
      <c r="E17" s="27">
        <v>5449145.8038820736</v>
      </c>
      <c r="F17" s="27">
        <v>5010593.8415084388</v>
      </c>
      <c r="G17" s="27">
        <v>10459739.645390512</v>
      </c>
      <c r="H17" s="27">
        <v>3020021.1533850855</v>
      </c>
      <c r="I17" s="28">
        <v>13479760.798775598</v>
      </c>
      <c r="J17" s="27">
        <v>-1857249</v>
      </c>
      <c r="K17" s="27">
        <v>11622511.798775598</v>
      </c>
      <c r="L17" s="27">
        <v>35751.356790000165</v>
      </c>
      <c r="M17" s="27">
        <v>11658263.155565599</v>
      </c>
      <c r="N17" s="26">
        <v>547.40541629500751</v>
      </c>
      <c r="O17" s="27">
        <v>549.08925939928406</v>
      </c>
      <c r="P17" s="27">
        <v>526301.48807453364</v>
      </c>
      <c r="Q17" s="29">
        <v>4.7430741968451533E-2</v>
      </c>
      <c r="R17" s="30">
        <v>26.285315289932328</v>
      </c>
      <c r="S17" s="22"/>
      <c r="T17" s="23"/>
    </row>
    <row r="18" spans="1:25" x14ac:dyDescent="0.35">
      <c r="A18" s="24" t="s">
        <v>13</v>
      </c>
      <c r="B18" s="25">
        <v>3672</v>
      </c>
      <c r="C18" s="26">
        <v>995028.91989197838</v>
      </c>
      <c r="D18" s="26">
        <v>1522876.522204933</v>
      </c>
      <c r="E18" s="27">
        <v>2517905.4420969114</v>
      </c>
      <c r="F18" s="27">
        <v>1286418.507842063</v>
      </c>
      <c r="G18" s="27">
        <v>3804323.9499389743</v>
      </c>
      <c r="H18" s="27">
        <v>885231.54954171623</v>
      </c>
      <c r="I18" s="28">
        <v>4689555.4994806908</v>
      </c>
      <c r="J18" s="27">
        <v>-45285</v>
      </c>
      <c r="K18" s="27">
        <v>4644270.4994806908</v>
      </c>
      <c r="L18" s="27">
        <v>3908.8023999999859</v>
      </c>
      <c r="M18" s="27">
        <v>4648179.3018806912</v>
      </c>
      <c r="N18" s="26">
        <v>1264.7795477888592</v>
      </c>
      <c r="O18" s="27">
        <v>1265.8440364598832</v>
      </c>
      <c r="P18" s="27">
        <v>181932.61810257379</v>
      </c>
      <c r="Q18" s="29">
        <v>4.0770695303419514E-2</v>
      </c>
      <c r="R18" s="30">
        <v>83.329221768706475</v>
      </c>
      <c r="S18" s="22"/>
      <c r="T18" s="23"/>
    </row>
    <row r="19" spans="1:25" x14ac:dyDescent="0.35">
      <c r="A19" s="24" t="s">
        <v>14</v>
      </c>
      <c r="B19" s="25">
        <v>6763</v>
      </c>
      <c r="C19" s="26">
        <v>487977.17023426306</v>
      </c>
      <c r="D19" s="26">
        <v>581119.44389868283</v>
      </c>
      <c r="E19" s="27">
        <v>1069096.6141329459</v>
      </c>
      <c r="F19" s="27">
        <v>3229453.7454785225</v>
      </c>
      <c r="G19" s="27">
        <v>4298550.3596114684</v>
      </c>
      <c r="H19" s="27">
        <v>1359137.6177347938</v>
      </c>
      <c r="I19" s="28">
        <v>5657687.977346262</v>
      </c>
      <c r="J19" s="27">
        <v>165880</v>
      </c>
      <c r="K19" s="27">
        <v>5823567.977346262</v>
      </c>
      <c r="L19" s="27">
        <v>146222.30849000002</v>
      </c>
      <c r="M19" s="27">
        <v>5969790.2858362617</v>
      </c>
      <c r="N19" s="26">
        <v>861.09241125924325</v>
      </c>
      <c r="O19" s="27">
        <v>882.71333518205847</v>
      </c>
      <c r="P19" s="27">
        <v>652473.08890461922</v>
      </c>
      <c r="Q19" s="29">
        <v>0.1261769708312678</v>
      </c>
      <c r="R19" s="30">
        <v>110.67957009807026</v>
      </c>
      <c r="S19" s="22"/>
      <c r="T19" s="23"/>
    </row>
    <row r="20" spans="1:25" x14ac:dyDescent="0.35">
      <c r="A20" s="24" t="s">
        <v>15</v>
      </c>
      <c r="B20" s="25">
        <v>1441</v>
      </c>
      <c r="C20" s="26">
        <v>-118019.35548283681</v>
      </c>
      <c r="D20" s="26">
        <v>52894.613423651208</v>
      </c>
      <c r="E20" s="27">
        <v>-65124.742059185592</v>
      </c>
      <c r="F20" s="27">
        <v>751697.50509584288</v>
      </c>
      <c r="G20" s="27">
        <v>686572.76303665724</v>
      </c>
      <c r="H20" s="27">
        <v>358454.45312555594</v>
      </c>
      <c r="I20" s="28">
        <v>1045027.2161622131</v>
      </c>
      <c r="J20" s="27">
        <v>-357782</v>
      </c>
      <c r="K20" s="27">
        <v>687245.21616221312</v>
      </c>
      <c r="L20" s="27">
        <v>-36250.990000000005</v>
      </c>
      <c r="M20" s="27">
        <v>650994.22616221313</v>
      </c>
      <c r="N20" s="26">
        <v>476.92242620556078</v>
      </c>
      <c r="O20" s="27">
        <v>451.76559761430474</v>
      </c>
      <c r="P20" s="27">
        <v>156955.26047092676</v>
      </c>
      <c r="Q20" s="29">
        <v>0.29598007427147999</v>
      </c>
      <c r="R20" s="30">
        <v>118.37614108636785</v>
      </c>
      <c r="S20" s="22"/>
      <c r="T20" s="23"/>
    </row>
    <row r="21" spans="1:25" x14ac:dyDescent="0.35">
      <c r="A21" s="24" t="s">
        <v>16</v>
      </c>
      <c r="B21" s="25">
        <v>2394</v>
      </c>
      <c r="C21" s="26">
        <v>23702.027893360937</v>
      </c>
      <c r="D21" s="26">
        <v>-1822218.9624717722</v>
      </c>
      <c r="E21" s="27">
        <v>-1798516.9345784113</v>
      </c>
      <c r="F21" s="27">
        <v>1126098.5572708424</v>
      </c>
      <c r="G21" s="27">
        <v>-672418.37730756891</v>
      </c>
      <c r="H21" s="27">
        <v>518548.33069202688</v>
      </c>
      <c r="I21" s="28">
        <v>-153870.04661554203</v>
      </c>
      <c r="J21" s="27">
        <v>194858</v>
      </c>
      <c r="K21" s="27">
        <v>40987.953384457971</v>
      </c>
      <c r="L21" s="27">
        <v>810997.69150000019</v>
      </c>
      <c r="M21" s="27">
        <v>851985.64488445816</v>
      </c>
      <c r="N21" s="27">
        <v>17.121116701945684</v>
      </c>
      <c r="O21" s="27">
        <v>355.88372802191236</v>
      </c>
      <c r="P21" s="27">
        <v>304028.79824569041</v>
      </c>
      <c r="Q21" s="29">
        <v>1.1558235315358769</v>
      </c>
      <c r="R21" s="30">
        <v>125.81568069419049</v>
      </c>
      <c r="S21" s="22"/>
      <c r="T21" s="23"/>
    </row>
    <row r="22" spans="1:25" x14ac:dyDescent="0.35">
      <c r="A22" s="24" t="s">
        <v>17</v>
      </c>
      <c r="B22" s="25">
        <v>19759</v>
      </c>
      <c r="C22" s="26">
        <v>-1866751.5647480574</v>
      </c>
      <c r="D22" s="26">
        <v>-1378217.3353834383</v>
      </c>
      <c r="E22" s="27">
        <v>-3244968.9001314957</v>
      </c>
      <c r="F22" s="27">
        <v>6074696.8803582322</v>
      </c>
      <c r="G22" s="27">
        <v>2829727.9802267365</v>
      </c>
      <c r="H22" s="27">
        <v>3310473.3823810727</v>
      </c>
      <c r="I22" s="28">
        <v>6140201.3626078088</v>
      </c>
      <c r="J22" s="27">
        <v>-2406885</v>
      </c>
      <c r="K22" s="27">
        <v>3733316.3626078088</v>
      </c>
      <c r="L22" s="27">
        <v>188284.48980000004</v>
      </c>
      <c r="M22" s="27">
        <v>3921600.8524078089</v>
      </c>
      <c r="N22" s="26">
        <v>188.94257617327844</v>
      </c>
      <c r="O22" s="27">
        <v>198.47162571019834</v>
      </c>
      <c r="P22" s="27">
        <v>-3762388.1486298535</v>
      </c>
      <c r="Q22" s="29">
        <v>-0.5019392297267361</v>
      </c>
      <c r="R22" s="30">
        <v>-186.34929341254553</v>
      </c>
      <c r="S22" s="22"/>
      <c r="T22" s="23"/>
    </row>
    <row r="23" spans="1:25" x14ac:dyDescent="0.35">
      <c r="A23" s="24" t="s">
        <v>18</v>
      </c>
      <c r="B23" s="25">
        <v>1894</v>
      </c>
      <c r="C23" s="26">
        <v>154625.89503135975</v>
      </c>
      <c r="D23" s="26">
        <v>666627.71822231438</v>
      </c>
      <c r="E23" s="27">
        <v>821253.61325367412</v>
      </c>
      <c r="F23" s="27">
        <v>1060693.5749849083</v>
      </c>
      <c r="G23" s="27">
        <v>1881947.1882385826</v>
      </c>
      <c r="H23" s="27">
        <v>489829.10183069477</v>
      </c>
      <c r="I23" s="28">
        <v>2371776.2900692774</v>
      </c>
      <c r="J23" s="27">
        <v>256315</v>
      </c>
      <c r="K23" s="27">
        <v>2628091.2900692774</v>
      </c>
      <c r="L23" s="27">
        <v>213691.70540000001</v>
      </c>
      <c r="M23" s="27">
        <v>2841782.9954692773</v>
      </c>
      <c r="N23" s="26">
        <v>1387.5877983470314</v>
      </c>
      <c r="O23" s="27">
        <v>1500.4134083787103</v>
      </c>
      <c r="P23" s="27">
        <v>-146172.77403147565</v>
      </c>
      <c r="Q23" s="29">
        <v>-5.268884671901481E-2</v>
      </c>
      <c r="R23" s="30">
        <v>-41.708473729605885</v>
      </c>
      <c r="S23" s="22"/>
      <c r="T23" s="23"/>
    </row>
    <row r="24" spans="1:25" x14ac:dyDescent="0.35">
      <c r="A24" s="24" t="s">
        <v>19</v>
      </c>
      <c r="B24" s="25">
        <v>3427</v>
      </c>
      <c r="C24" s="26">
        <v>1247454.3559173257</v>
      </c>
      <c r="D24" s="26">
        <v>1935804.9363604239</v>
      </c>
      <c r="E24" s="27">
        <v>3183259.2922777496</v>
      </c>
      <c r="F24" s="27">
        <v>-20416.79060073354</v>
      </c>
      <c r="G24" s="27">
        <v>3162842.5016770163</v>
      </c>
      <c r="H24" s="27">
        <v>820530.34692520485</v>
      </c>
      <c r="I24" s="28">
        <v>3983372.8486022213</v>
      </c>
      <c r="J24" s="27">
        <v>-11954</v>
      </c>
      <c r="K24" s="27">
        <v>3971418.8486022213</v>
      </c>
      <c r="L24" s="27">
        <v>61469.07</v>
      </c>
      <c r="M24" s="27">
        <v>4032887.9186022212</v>
      </c>
      <c r="N24" s="26">
        <v>1158.8616424284276</v>
      </c>
      <c r="O24" s="27">
        <v>1176.7983421658071</v>
      </c>
      <c r="P24" s="27">
        <v>-160375.06260093115</v>
      </c>
      <c r="Q24" s="29">
        <v>-3.8814874615619666E-2</v>
      </c>
      <c r="R24" s="30">
        <v>-25.033461068177758</v>
      </c>
      <c r="S24" s="22"/>
      <c r="T24" s="23"/>
    </row>
    <row r="25" spans="1:25" x14ac:dyDescent="0.35">
      <c r="A25" s="31" t="s">
        <v>30</v>
      </c>
      <c r="B25" s="32">
        <f>SUM(B6:B24)</f>
        <v>247689</v>
      </c>
      <c r="C25" s="33">
        <f t="shared" ref="C25:D25" si="0">SUM(C6:C24)</f>
        <v>38048876.545674205</v>
      </c>
      <c r="D25" s="34">
        <f t="shared" si="0"/>
        <v>-24209783.003024619</v>
      </c>
      <c r="E25" s="34">
        <f t="shared" ref="E25:M25" si="1">SUM(E6:E24)</f>
        <v>13839093.54264958</v>
      </c>
      <c r="F25" s="34">
        <f t="shared" si="1"/>
        <v>70639213.07349655</v>
      </c>
      <c r="G25" s="34">
        <f t="shared" si="1"/>
        <v>84478306.616146117</v>
      </c>
      <c r="H25" s="34">
        <f t="shared" si="1"/>
        <v>43044375.171038069</v>
      </c>
      <c r="I25" s="34">
        <f t="shared" si="1"/>
        <v>127522681.78718418</v>
      </c>
      <c r="J25" s="34">
        <f t="shared" si="1"/>
        <v>-7662781</v>
      </c>
      <c r="K25" s="34">
        <f t="shared" si="1"/>
        <v>119859900.78718418</v>
      </c>
      <c r="L25" s="34">
        <f t="shared" si="1"/>
        <v>-2075178.4657699994</v>
      </c>
      <c r="M25" s="34">
        <f t="shared" si="1"/>
        <v>117784722.32141416</v>
      </c>
      <c r="N25" s="34">
        <f>(K25/B25)</f>
        <v>483.91289394032106</v>
      </c>
      <c r="O25" s="35">
        <f>(M25/B25)</f>
        <v>475.53473235151404</v>
      </c>
      <c r="P25" s="35">
        <f>SUM(P6:P24)</f>
        <v>-13081959.631743949</v>
      </c>
      <c r="Q25" s="36">
        <f>((K25-K51)/K51)</f>
        <v>-9.8403614862315525E-2</v>
      </c>
      <c r="R25" s="37">
        <f>(N25-L51)</f>
        <v>-51.359511445859994</v>
      </c>
      <c r="S25" s="22"/>
      <c r="T25" s="23"/>
      <c r="U25" s="38"/>
      <c r="V25" s="38"/>
      <c r="W25" s="39"/>
      <c r="X25" s="5"/>
      <c r="Y25" s="5"/>
    </row>
    <row r="26" spans="1:25" x14ac:dyDescent="0.35">
      <c r="A26" s="40"/>
      <c r="B26" s="41"/>
      <c r="E26" s="38"/>
      <c r="F26" s="38"/>
      <c r="G26" s="39"/>
      <c r="H26" s="5"/>
      <c r="I26" s="5"/>
      <c r="J26" s="5"/>
      <c r="K26" s="5"/>
      <c r="P26" s="42"/>
      <c r="Q26" s="40"/>
      <c r="R26" s="41"/>
      <c r="U26" s="38"/>
      <c r="V26" s="38"/>
      <c r="W26" s="39"/>
      <c r="X26" s="5"/>
      <c r="Y26" s="5"/>
    </row>
    <row r="27" spans="1:25" ht="18.5" x14ac:dyDescent="0.45">
      <c r="A27" s="1" t="s">
        <v>20</v>
      </c>
      <c r="H27" s="5"/>
      <c r="I27" s="5"/>
      <c r="J27" s="5"/>
      <c r="K27" s="5"/>
      <c r="P27" s="42"/>
      <c r="X27" s="5"/>
      <c r="Y27" s="5"/>
    </row>
    <row r="28" spans="1:25" x14ac:dyDescent="0.35">
      <c r="A28" s="8" t="s">
        <v>59</v>
      </c>
      <c r="H28" s="5"/>
      <c r="I28" s="5"/>
      <c r="J28" s="5"/>
      <c r="K28" s="5"/>
      <c r="P28" s="42"/>
      <c r="X28" s="5"/>
      <c r="Y28" s="5"/>
    </row>
    <row r="29" spans="1:25" x14ac:dyDescent="0.35">
      <c r="P29" s="42"/>
      <c r="X29" s="5"/>
      <c r="Y29" s="5"/>
    </row>
    <row r="30" spans="1:25" s="44" customFormat="1" ht="87" x14ac:dyDescent="0.35">
      <c r="A30" s="14" t="s">
        <v>0</v>
      </c>
      <c r="B30" s="43" t="s">
        <v>22</v>
      </c>
      <c r="C30" s="14" t="s">
        <v>52</v>
      </c>
      <c r="D30" s="14" t="s">
        <v>53</v>
      </c>
      <c r="E30" s="43" t="s">
        <v>36</v>
      </c>
      <c r="F30" s="11" t="s">
        <v>37</v>
      </c>
      <c r="G30" s="14" t="s">
        <v>38</v>
      </c>
      <c r="H30" s="14" t="s">
        <v>39</v>
      </c>
      <c r="I30" s="14" t="s">
        <v>40</v>
      </c>
      <c r="J30" s="14" t="s">
        <v>41</v>
      </c>
      <c r="K30" s="14" t="s">
        <v>42</v>
      </c>
      <c r="L30" s="14" t="s">
        <v>43</v>
      </c>
      <c r="P30" s="45"/>
      <c r="Q30" s="46"/>
      <c r="R30" s="47"/>
      <c r="T30" s="47"/>
      <c r="X30" s="48"/>
      <c r="Y30" s="48"/>
    </row>
    <row r="31" spans="1:25" x14ac:dyDescent="0.35">
      <c r="A31" s="49" t="s">
        <v>21</v>
      </c>
      <c r="B31" s="50">
        <v>5517897</v>
      </c>
      <c r="C31" s="51">
        <v>1922989257.0812926</v>
      </c>
      <c r="D31" s="51">
        <v>591608.2690092423</v>
      </c>
      <c r="E31" s="17">
        <v>1923580865.350302</v>
      </c>
      <c r="F31" s="52">
        <v>819002393</v>
      </c>
      <c r="G31" s="51">
        <v>2742583258.3503041</v>
      </c>
      <c r="H31" s="51">
        <v>851000000.00000167</v>
      </c>
      <c r="I31" s="51">
        <v>3593583258.3503027</v>
      </c>
      <c r="J31" s="51">
        <v>22807528</v>
      </c>
      <c r="K31" s="52">
        <v>3616390786.3503027</v>
      </c>
      <c r="L31" s="53">
        <v>655.39294886263781</v>
      </c>
      <c r="P31" s="54"/>
      <c r="Q31" s="4"/>
      <c r="X31" s="2"/>
      <c r="Y31" s="2"/>
    </row>
    <row r="32" spans="1:25" x14ac:dyDescent="0.35">
      <c r="A32" s="24" t="s">
        <v>1</v>
      </c>
      <c r="B32" s="55">
        <v>20958</v>
      </c>
      <c r="C32" s="26">
        <v>3518939.6631168332</v>
      </c>
      <c r="D32" s="26">
        <v>10018329.747322362</v>
      </c>
      <c r="E32" s="27">
        <v>13537269.410439195</v>
      </c>
      <c r="F32" s="27">
        <v>7495485</v>
      </c>
      <c r="G32" s="26">
        <v>21032754.410439193</v>
      </c>
      <c r="H32" s="26">
        <v>3680626.5974915633</v>
      </c>
      <c r="I32" s="26">
        <v>24713381.007930756</v>
      </c>
      <c r="J32" s="26">
        <v>-1406713</v>
      </c>
      <c r="K32" s="27">
        <v>23306668.007930756</v>
      </c>
      <c r="L32" s="30">
        <v>1112.0654646402688</v>
      </c>
      <c r="P32" s="54"/>
      <c r="X32" s="5"/>
      <c r="Y32" s="5"/>
    </row>
    <row r="33" spans="1:17" x14ac:dyDescent="0.35">
      <c r="A33" s="24" t="s">
        <v>2</v>
      </c>
      <c r="B33" s="55">
        <v>4624</v>
      </c>
      <c r="C33" s="26">
        <v>547903.50552438467</v>
      </c>
      <c r="D33" s="26">
        <v>215421.13995279639</v>
      </c>
      <c r="E33" s="27">
        <v>763324.64547718107</v>
      </c>
      <c r="F33" s="27">
        <v>1258743</v>
      </c>
      <c r="G33" s="26">
        <v>2022067.6454771811</v>
      </c>
      <c r="H33" s="26">
        <v>946112.66206561192</v>
      </c>
      <c r="I33" s="26">
        <v>2968180.307542793</v>
      </c>
      <c r="J33" s="26">
        <v>-333165</v>
      </c>
      <c r="K33" s="27">
        <v>2635015.307542793</v>
      </c>
      <c r="L33" s="30">
        <v>569.85625163122688</v>
      </c>
      <c r="P33" s="54"/>
      <c r="Q33" s="56"/>
    </row>
    <row r="34" spans="1:17" x14ac:dyDescent="0.35">
      <c r="A34" s="24" t="s">
        <v>3</v>
      </c>
      <c r="B34" s="55">
        <v>2778</v>
      </c>
      <c r="C34" s="26">
        <v>210391.24069811613</v>
      </c>
      <c r="D34" s="26">
        <v>-1198388.7420553402</v>
      </c>
      <c r="E34" s="27">
        <v>-987997.50135722407</v>
      </c>
      <c r="F34" s="27">
        <v>1020508</v>
      </c>
      <c r="G34" s="26">
        <v>32510.498642775929</v>
      </c>
      <c r="H34" s="26">
        <v>625921.38121556991</v>
      </c>
      <c r="I34" s="26">
        <v>658431.87985834584</v>
      </c>
      <c r="J34" s="26">
        <v>-601939</v>
      </c>
      <c r="K34" s="27">
        <v>56492.879858345841</v>
      </c>
      <c r="L34" s="30">
        <v>20.335809884213766</v>
      </c>
      <c r="P34" s="54"/>
    </row>
    <row r="35" spans="1:17" x14ac:dyDescent="0.35">
      <c r="A35" s="24" t="s">
        <v>4</v>
      </c>
      <c r="B35" s="55">
        <v>2095</v>
      </c>
      <c r="C35" s="26">
        <v>387331.62395762152</v>
      </c>
      <c r="D35" s="26">
        <v>-91989.468654343393</v>
      </c>
      <c r="E35" s="27">
        <v>295342.15530327812</v>
      </c>
      <c r="F35" s="27">
        <v>397653</v>
      </c>
      <c r="G35" s="26">
        <v>692995.15530327812</v>
      </c>
      <c r="H35" s="26">
        <v>464543.67246879439</v>
      </c>
      <c r="I35" s="26">
        <v>1157538.8277720725</v>
      </c>
      <c r="J35" s="26">
        <v>-528770</v>
      </c>
      <c r="K35" s="27">
        <v>628768.82777207252</v>
      </c>
      <c r="L35" s="30">
        <v>300.12831874561937</v>
      </c>
      <c r="P35" s="54"/>
    </row>
    <row r="36" spans="1:17" x14ac:dyDescent="0.35">
      <c r="A36" s="24" t="s">
        <v>5</v>
      </c>
      <c r="B36" s="55">
        <v>7759</v>
      </c>
      <c r="C36" s="26">
        <v>2130964.1471607545</v>
      </c>
      <c r="D36" s="26">
        <v>1941827.5301601342</v>
      </c>
      <c r="E36" s="27">
        <v>4072791.6773208887</v>
      </c>
      <c r="F36" s="27">
        <v>4276004</v>
      </c>
      <c r="G36" s="26">
        <v>8348795.6773208883</v>
      </c>
      <c r="H36" s="26">
        <v>1812826.8815624351</v>
      </c>
      <c r="I36" s="26">
        <v>10161622.558883324</v>
      </c>
      <c r="J36" s="26">
        <v>-321601</v>
      </c>
      <c r="K36" s="27">
        <v>9840021.5588833243</v>
      </c>
      <c r="L36" s="30">
        <v>1268.2074441143607</v>
      </c>
      <c r="P36" s="54"/>
    </row>
    <row r="37" spans="1:17" x14ac:dyDescent="0.35">
      <c r="A37" s="24" t="s">
        <v>6</v>
      </c>
      <c r="B37" s="55">
        <v>121543</v>
      </c>
      <c r="C37" s="26">
        <v>13106748.065646477</v>
      </c>
      <c r="D37" s="26">
        <v>-16740635.329331972</v>
      </c>
      <c r="E37" s="27">
        <v>-3633887.2636854947</v>
      </c>
      <c r="F37" s="27">
        <v>25752761</v>
      </c>
      <c r="G37" s="26">
        <v>22118873.736314505</v>
      </c>
      <c r="H37" s="26">
        <v>19198097.359689422</v>
      </c>
      <c r="I37" s="26">
        <v>41316971.096003927</v>
      </c>
      <c r="J37" s="26">
        <v>-1367190</v>
      </c>
      <c r="K37" s="27">
        <v>39949781.096003927</v>
      </c>
      <c r="L37" s="30">
        <v>328.68845672728111</v>
      </c>
      <c r="P37" s="54"/>
    </row>
    <row r="38" spans="1:17" x14ac:dyDescent="0.35">
      <c r="A38" s="24" t="s">
        <v>7</v>
      </c>
      <c r="B38" s="55">
        <v>9247</v>
      </c>
      <c r="C38" s="26">
        <v>2400013.2498981515</v>
      </c>
      <c r="D38" s="26">
        <v>-1738728.6123811561</v>
      </c>
      <c r="E38" s="27">
        <v>661284.63751699543</v>
      </c>
      <c r="F38" s="27">
        <v>5014581</v>
      </c>
      <c r="G38" s="26">
        <v>5675865.6375169959</v>
      </c>
      <c r="H38" s="26">
        <v>1916903.2441040578</v>
      </c>
      <c r="I38" s="26">
        <v>7592768.8816210534</v>
      </c>
      <c r="J38" s="26">
        <v>-280842</v>
      </c>
      <c r="K38" s="27">
        <v>7311926.8816210534</v>
      </c>
      <c r="L38" s="30">
        <v>790.73503640327169</v>
      </c>
      <c r="P38" s="54"/>
    </row>
    <row r="39" spans="1:17" x14ac:dyDescent="0.35">
      <c r="A39" s="24" t="s">
        <v>8</v>
      </c>
      <c r="B39" s="55">
        <v>9280</v>
      </c>
      <c r="C39" s="26">
        <v>805899.41263258737</v>
      </c>
      <c r="D39" s="26">
        <v>1893101.9109185459</v>
      </c>
      <c r="E39" s="27">
        <v>2699001.3235511333</v>
      </c>
      <c r="F39" s="27">
        <v>2306524</v>
      </c>
      <c r="G39" s="26">
        <v>5005525.3235511333</v>
      </c>
      <c r="H39" s="26">
        <v>1701813.5055073863</v>
      </c>
      <c r="I39" s="26">
        <v>6707338.8290585196</v>
      </c>
      <c r="J39" s="26">
        <v>-1252508</v>
      </c>
      <c r="K39" s="27">
        <v>5454830.8290585196</v>
      </c>
      <c r="L39" s="30">
        <v>587.80504623475429</v>
      </c>
      <c r="P39" s="42"/>
    </row>
    <row r="40" spans="1:17" x14ac:dyDescent="0.35">
      <c r="A40" s="24" t="s">
        <v>9</v>
      </c>
      <c r="B40" s="55">
        <v>4269</v>
      </c>
      <c r="C40" s="26">
        <v>1346310.9167999872</v>
      </c>
      <c r="D40" s="26">
        <v>1244989.1193526075</v>
      </c>
      <c r="E40" s="27">
        <v>2591300.0361525947</v>
      </c>
      <c r="F40" s="27">
        <v>1873860</v>
      </c>
      <c r="G40" s="26">
        <v>4465160.0361525947</v>
      </c>
      <c r="H40" s="26">
        <v>972282.43669580948</v>
      </c>
      <c r="I40" s="26">
        <v>5437442.4728484042</v>
      </c>
      <c r="J40" s="26">
        <v>22801</v>
      </c>
      <c r="K40" s="27">
        <v>5460243.4728484042</v>
      </c>
      <c r="L40" s="30">
        <v>1279.0450861673469</v>
      </c>
      <c r="P40" s="54"/>
    </row>
    <row r="41" spans="1:17" x14ac:dyDescent="0.35">
      <c r="A41" s="24" t="s">
        <v>10</v>
      </c>
      <c r="B41" s="55">
        <v>3033</v>
      </c>
      <c r="C41" s="26">
        <v>442579.18503488984</v>
      </c>
      <c r="D41" s="26">
        <v>-864295.42155668838</v>
      </c>
      <c r="E41" s="27">
        <v>-421716.23652179854</v>
      </c>
      <c r="F41" s="27">
        <v>1319499</v>
      </c>
      <c r="G41" s="26">
        <v>897782.76347820146</v>
      </c>
      <c r="H41" s="26">
        <v>672707.59369978029</v>
      </c>
      <c r="I41" s="26">
        <v>1570490.3571779816</v>
      </c>
      <c r="J41" s="26">
        <v>401186</v>
      </c>
      <c r="K41" s="27">
        <v>1971676.3571779816</v>
      </c>
      <c r="L41" s="30">
        <v>650.07463144674637</v>
      </c>
      <c r="P41" s="54"/>
    </row>
    <row r="42" spans="1:17" x14ac:dyDescent="0.35">
      <c r="A42" s="24" t="s">
        <v>11</v>
      </c>
      <c r="B42" s="55">
        <v>1513</v>
      </c>
      <c r="C42" s="26">
        <v>920347.87867581134</v>
      </c>
      <c r="D42" s="26">
        <v>-464331.06506324699</v>
      </c>
      <c r="E42" s="27">
        <v>456016.81361256435</v>
      </c>
      <c r="F42" s="27">
        <v>-31305</v>
      </c>
      <c r="G42" s="26">
        <v>424711.81361256435</v>
      </c>
      <c r="H42" s="26">
        <v>376032.7087259306</v>
      </c>
      <c r="I42" s="26">
        <v>800744.52233849489</v>
      </c>
      <c r="J42" s="26">
        <v>127036</v>
      </c>
      <c r="K42" s="27">
        <v>927780.52233849489</v>
      </c>
      <c r="L42" s="30">
        <v>613.20589711731316</v>
      </c>
      <c r="P42" s="54"/>
    </row>
    <row r="43" spans="1:17" x14ac:dyDescent="0.35">
      <c r="A43" s="24" t="s">
        <v>12</v>
      </c>
      <c r="B43" s="55">
        <v>21293</v>
      </c>
      <c r="C43" s="26">
        <v>10670716.042779488</v>
      </c>
      <c r="D43" s="26">
        <v>-5048735.5241520405</v>
      </c>
      <c r="E43" s="27">
        <v>5621980.518627448</v>
      </c>
      <c r="F43" s="27">
        <v>4632796</v>
      </c>
      <c r="G43" s="26">
        <v>10254776.518627448</v>
      </c>
      <c r="H43" s="26">
        <v>3085504.7920736158</v>
      </c>
      <c r="I43" s="26">
        <v>13340281.310701065</v>
      </c>
      <c r="J43" s="26">
        <v>-2244071</v>
      </c>
      <c r="K43" s="27">
        <v>11096210.310701065</v>
      </c>
      <c r="L43" s="30">
        <v>521.12010100507518</v>
      </c>
      <c r="P43" s="42"/>
    </row>
    <row r="44" spans="1:17" x14ac:dyDescent="0.35">
      <c r="A44" s="24" t="s">
        <v>13</v>
      </c>
      <c r="B44" s="55">
        <v>3777</v>
      </c>
      <c r="C44" s="26">
        <v>1068592.5816253508</v>
      </c>
      <c r="D44" s="26">
        <v>2112703.126274324</v>
      </c>
      <c r="E44" s="27">
        <v>3181295.7078996748</v>
      </c>
      <c r="F44" s="27">
        <v>404542</v>
      </c>
      <c r="G44" s="26">
        <v>3585837.7078996748</v>
      </c>
      <c r="H44" s="26">
        <v>890771.17347844259</v>
      </c>
      <c r="I44" s="26">
        <v>4476608.881378117</v>
      </c>
      <c r="J44" s="26">
        <v>-14271</v>
      </c>
      <c r="K44" s="27">
        <v>4462337.881378117</v>
      </c>
      <c r="L44" s="30">
        <v>1181.4503260201527</v>
      </c>
      <c r="P44" s="54"/>
    </row>
    <row r="45" spans="1:17" x14ac:dyDescent="0.35">
      <c r="A45" s="24" t="s">
        <v>14</v>
      </c>
      <c r="B45" s="55">
        <v>6891</v>
      </c>
      <c r="C45" s="26">
        <v>342094.95037001441</v>
      </c>
      <c r="D45" s="26">
        <v>204713.41561116235</v>
      </c>
      <c r="E45" s="27">
        <v>546808.36598117673</v>
      </c>
      <c r="F45" s="27">
        <v>3044071</v>
      </c>
      <c r="G45" s="26">
        <v>3590879.3659811765</v>
      </c>
      <c r="H45" s="26">
        <v>1365028.5224604667</v>
      </c>
      <c r="I45" s="26">
        <v>4955907.8884416427</v>
      </c>
      <c r="J45" s="26">
        <v>215187</v>
      </c>
      <c r="K45" s="27">
        <v>5171094.8884416427</v>
      </c>
      <c r="L45" s="30">
        <v>750.41284116117299</v>
      </c>
      <c r="P45" s="54"/>
    </row>
    <row r="46" spans="1:17" x14ac:dyDescent="0.35">
      <c r="A46" s="24" t="s">
        <v>15</v>
      </c>
      <c r="B46" s="55">
        <v>1479</v>
      </c>
      <c r="C46" s="26">
        <v>-74467.173112858945</v>
      </c>
      <c r="D46" s="26">
        <v>-89626.498554876496</v>
      </c>
      <c r="E46" s="27">
        <v>-164093.67166773544</v>
      </c>
      <c r="F46" s="27">
        <v>658008</v>
      </c>
      <c r="G46" s="26">
        <v>493914.32833226456</v>
      </c>
      <c r="H46" s="26">
        <v>367381.62735902186</v>
      </c>
      <c r="I46" s="26">
        <v>861295.95569128636</v>
      </c>
      <c r="J46" s="26">
        <v>-331006</v>
      </c>
      <c r="K46" s="27">
        <v>530289.95569128636</v>
      </c>
      <c r="L46" s="30">
        <v>358.54628511919293</v>
      </c>
      <c r="P46" s="54"/>
    </row>
    <row r="47" spans="1:17" x14ac:dyDescent="0.35">
      <c r="A47" s="24" t="s">
        <v>16</v>
      </c>
      <c r="B47" s="55">
        <v>2420</v>
      </c>
      <c r="C47" s="26">
        <v>-2343.0941344834864</v>
      </c>
      <c r="D47" s="26">
        <v>-1860307.6013008687</v>
      </c>
      <c r="E47" s="27">
        <v>-1862650.6954353522</v>
      </c>
      <c r="F47" s="27">
        <v>971581</v>
      </c>
      <c r="G47" s="26">
        <v>-891069.69543535216</v>
      </c>
      <c r="H47" s="26">
        <v>527451.85057411972</v>
      </c>
      <c r="I47" s="26">
        <v>-363617.84486123244</v>
      </c>
      <c r="J47" s="26">
        <v>100577</v>
      </c>
      <c r="K47" s="27">
        <v>-263040.84486123244</v>
      </c>
      <c r="L47" s="30">
        <v>-108.69456399224481</v>
      </c>
      <c r="P47" s="54"/>
      <c r="Q47" s="56"/>
    </row>
    <row r="48" spans="1:17" x14ac:dyDescent="0.35">
      <c r="A48" s="24" t="s">
        <v>17</v>
      </c>
      <c r="B48" s="55">
        <v>19973</v>
      </c>
      <c r="C48" s="26">
        <v>-1739820.7369767444</v>
      </c>
      <c r="D48" s="26">
        <v>1807046.9287185483</v>
      </c>
      <c r="E48" s="27">
        <v>67226.191741803894</v>
      </c>
      <c r="F48" s="27">
        <v>6452902</v>
      </c>
      <c r="G48" s="26">
        <v>6520128.1917418037</v>
      </c>
      <c r="H48" s="26">
        <v>3323029.3194958591</v>
      </c>
      <c r="I48" s="26">
        <v>9843157.5112376623</v>
      </c>
      <c r="J48" s="26">
        <v>-2347453</v>
      </c>
      <c r="K48" s="27">
        <v>7495704.5112376623</v>
      </c>
      <c r="L48" s="30">
        <v>375.29186958582397</v>
      </c>
    </row>
    <row r="49" spans="1:12" x14ac:dyDescent="0.35">
      <c r="A49" s="24" t="s">
        <v>18</v>
      </c>
      <c r="B49" s="55">
        <v>1941</v>
      </c>
      <c r="C49" s="26">
        <v>207066.39412760956</v>
      </c>
      <c r="D49" s="26">
        <v>864875.53386762401</v>
      </c>
      <c r="E49" s="27">
        <v>1071941.9279952336</v>
      </c>
      <c r="F49" s="27">
        <v>964813</v>
      </c>
      <c r="G49" s="26">
        <v>2036754.9279952336</v>
      </c>
      <c r="H49" s="26">
        <v>489090.13610551949</v>
      </c>
      <c r="I49" s="26">
        <v>2525845.0641007531</v>
      </c>
      <c r="J49" s="26">
        <v>248419</v>
      </c>
      <c r="K49" s="27">
        <v>2774264.0641007531</v>
      </c>
      <c r="L49" s="30">
        <v>1429.2962720766373</v>
      </c>
    </row>
    <row r="50" spans="1:12" x14ac:dyDescent="0.35">
      <c r="A50" s="24" t="s">
        <v>19</v>
      </c>
      <c r="B50" s="55">
        <v>3490</v>
      </c>
      <c r="C50" s="26">
        <v>1322270.9376441259</v>
      </c>
      <c r="D50" s="26">
        <v>2078295.3105277307</v>
      </c>
      <c r="E50" s="27">
        <v>3400566.2481718566</v>
      </c>
      <c r="F50" s="27">
        <v>-135602</v>
      </c>
      <c r="G50" s="26">
        <v>3264964.2481718566</v>
      </c>
      <c r="H50" s="26">
        <v>817536.66303129576</v>
      </c>
      <c r="I50" s="26">
        <v>4082500.9112031525</v>
      </c>
      <c r="J50" s="26">
        <v>49293</v>
      </c>
      <c r="K50" s="27">
        <v>4131793.9112031525</v>
      </c>
      <c r="L50" s="30">
        <v>1183.8951034966053</v>
      </c>
    </row>
    <row r="51" spans="1:12" x14ac:dyDescent="0.35">
      <c r="A51" s="57" t="s">
        <v>30</v>
      </c>
      <c r="B51" s="58">
        <f>SUM(B32:B50)</f>
        <v>248363</v>
      </c>
      <c r="C51" s="59">
        <f t="shared" ref="C51:D51" si="2">SUM(C32:C50)</f>
        <v>37611538.791468114</v>
      </c>
      <c r="D51" s="59">
        <f t="shared" si="2"/>
        <v>-5715734.5003446992</v>
      </c>
      <c r="E51" s="59">
        <f t="shared" ref="E51" si="3">SUM(E32:E50)</f>
        <v>31895804.29112342</v>
      </c>
      <c r="F51" s="59">
        <f t="shared" ref="F51:K51" si="4">SUM(F32:F50)</f>
        <v>67677424</v>
      </c>
      <c r="G51" s="59">
        <f t="shared" si="4"/>
        <v>99573228.291123435</v>
      </c>
      <c r="H51" s="59">
        <f t="shared" si="4"/>
        <v>43233662.127804704</v>
      </c>
      <c r="I51" s="59">
        <f t="shared" si="4"/>
        <v>142806890.41892806</v>
      </c>
      <c r="J51" s="59">
        <f t="shared" si="4"/>
        <v>-9865030</v>
      </c>
      <c r="K51" s="59">
        <f t="shared" si="4"/>
        <v>132941860.41892809</v>
      </c>
      <c r="L51" s="60">
        <f>(K51/B51)</f>
        <v>535.27240538618105</v>
      </c>
    </row>
  </sheetData>
  <conditionalFormatting sqref="B31:B51 E31:L51 C51:D51">
    <cfRule type="cellIs" dxfId="4" priority="3" operator="lessThan">
      <formula>0</formula>
    </cfRule>
  </conditionalFormatting>
  <conditionalFormatting sqref="B5:R25">
    <cfRule type="cellIs" dxfId="3" priority="1" operator="lessThan">
      <formula>0</formula>
    </cfRule>
  </conditionalFormatting>
  <printOptions horizontalCentered="1" gridLines="1"/>
  <pageMargins left="0" right="0" top="0" bottom="0" header="0" footer="0"/>
  <pageSetup paperSize="9" scale="64" orientation="landscape" r:id="rId1"/>
  <headerFooter scaleWithDoc="0"/>
  <rowBreaks count="1" manualBreakCount="1">
    <brk id="26" max="17" man="1"/>
  </rowBreaks>
  <ignoredErrors>
    <ignoredError sqref="B25:N25 P25:R25 B51:L5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6E64-1482-4255-A3EF-150168B5D14D}">
  <dimension ref="A1:X51"/>
  <sheetViews>
    <sheetView zoomScaleNormal="100" workbookViewId="0">
      <selection activeCell="A3" sqref="A3"/>
    </sheetView>
  </sheetViews>
  <sheetFormatPr defaultColWidth="9.1796875" defaultRowHeight="14.5" x14ac:dyDescent="0.35"/>
  <cols>
    <col min="1" max="1" width="15.54296875" style="6" customWidth="1"/>
    <col min="2" max="2" width="9.54296875" style="2" bestFit="1" customWidth="1"/>
    <col min="3" max="3" width="11.36328125" style="3" bestFit="1" customWidth="1"/>
    <col min="4" max="4" width="8.81640625" style="2" bestFit="1" customWidth="1"/>
    <col min="5" max="5" width="13.26953125" style="4" bestFit="1" customWidth="1"/>
    <col min="6" max="6" width="11.26953125" style="4" bestFit="1" customWidth="1"/>
    <col min="7" max="7" width="12.7265625" style="4" customWidth="1"/>
    <col min="8" max="8" width="11.1796875" style="7" bestFit="1" customWidth="1"/>
    <col min="9" max="9" width="13" style="7" bestFit="1" customWidth="1"/>
    <col min="10" max="10" width="11.90625" style="7" bestFit="1" customWidth="1"/>
    <col min="11" max="11" width="10.90625" style="7" bestFit="1" customWidth="1"/>
    <col min="12" max="12" width="10.90625" style="4" bestFit="1" customWidth="1"/>
    <col min="13" max="13" width="9.453125" style="4" bestFit="1" customWidth="1"/>
    <col min="14" max="14" width="5.7265625" style="4" customWidth="1"/>
    <col min="15" max="15" width="12.7265625" style="4" bestFit="1" customWidth="1"/>
    <col min="16" max="16" width="15.54296875" style="6" customWidth="1"/>
    <col min="17" max="17" width="9.81640625" style="2" customWidth="1"/>
    <col min="18" max="18" width="13.26953125" style="3" customWidth="1"/>
    <col min="19" max="19" width="14" style="2" customWidth="1"/>
    <col min="20" max="20" width="13.1796875" style="4" customWidth="1"/>
    <col min="21" max="21" width="12.81640625" style="4" customWidth="1"/>
    <col min="22" max="22" width="15.26953125" style="4" customWidth="1"/>
    <col min="23" max="24" width="12.54296875" style="7" customWidth="1"/>
    <col min="25" max="16384" width="9.1796875" style="4"/>
  </cols>
  <sheetData>
    <row r="1" spans="1:24" ht="18.5" x14ac:dyDescent="0.45">
      <c r="A1" s="1" t="s">
        <v>60</v>
      </c>
      <c r="H1" s="5"/>
      <c r="I1" s="5"/>
      <c r="J1" s="5"/>
      <c r="K1" s="5"/>
    </row>
    <row r="2" spans="1:24" x14ac:dyDescent="0.35">
      <c r="A2" s="8" t="s">
        <v>59</v>
      </c>
      <c r="H2" s="5"/>
      <c r="I2" s="5"/>
      <c r="J2" s="5"/>
      <c r="K2" s="5"/>
    </row>
    <row r="3" spans="1:24" x14ac:dyDescent="0.35">
      <c r="H3" s="4"/>
      <c r="I3" s="4"/>
      <c r="J3" s="4"/>
      <c r="K3" s="4"/>
      <c r="P3" s="4"/>
      <c r="Q3" s="4"/>
      <c r="R3" s="4"/>
      <c r="S3" s="4"/>
      <c r="W3" s="4"/>
      <c r="X3" s="4"/>
    </row>
    <row r="4" spans="1:24" ht="101.5" x14ac:dyDescent="0.35">
      <c r="A4" s="9" t="s">
        <v>0</v>
      </c>
      <c r="B4" s="43" t="s">
        <v>35</v>
      </c>
      <c r="C4" s="61" t="s">
        <v>54</v>
      </c>
      <c r="D4" s="61" t="s">
        <v>55</v>
      </c>
      <c r="E4" s="62" t="s">
        <v>31</v>
      </c>
      <c r="F4" s="63" t="s">
        <v>23</v>
      </c>
      <c r="G4" s="63" t="s">
        <v>24</v>
      </c>
      <c r="H4" s="63" t="s">
        <v>26</v>
      </c>
      <c r="I4" s="64" t="s">
        <v>32</v>
      </c>
      <c r="J4" s="63" t="s">
        <v>25</v>
      </c>
      <c r="K4" s="63" t="s">
        <v>33</v>
      </c>
      <c r="L4" s="65" t="s">
        <v>49</v>
      </c>
      <c r="M4" s="65" t="s">
        <v>50</v>
      </c>
      <c r="N4" s="66"/>
      <c r="P4" s="4"/>
      <c r="Q4" s="4"/>
      <c r="R4" s="4"/>
      <c r="S4" s="4"/>
      <c r="W4" s="4"/>
      <c r="X4" s="4"/>
    </row>
    <row r="5" spans="1:24" s="23" customFormat="1" x14ac:dyDescent="0.35">
      <c r="A5" s="49" t="s">
        <v>21</v>
      </c>
      <c r="B5" s="67">
        <v>5533611</v>
      </c>
      <c r="C5" s="68">
        <v>355.69386132445527</v>
      </c>
      <c r="D5" s="17">
        <v>-55.873961478593642</v>
      </c>
      <c r="E5" s="17">
        <v>299.81989986609904</v>
      </c>
      <c r="F5" s="17">
        <v>146.10444297699294</v>
      </c>
      <c r="G5" s="17">
        <v>445.92434284309201</v>
      </c>
      <c r="H5" s="17">
        <v>153.24532208715087</v>
      </c>
      <c r="I5" s="17">
        <v>599.1696649302429</v>
      </c>
      <c r="J5" s="17">
        <v>10.095270339747408</v>
      </c>
      <c r="K5" s="17">
        <v>609.26493526999025</v>
      </c>
      <c r="L5" s="17">
        <v>-38.999174661480581</v>
      </c>
      <c r="M5" s="69">
        <v>570.26576060850971</v>
      </c>
      <c r="N5" s="70"/>
      <c r="O5" s="71"/>
      <c r="P5" s="22"/>
      <c r="Q5" s="22"/>
      <c r="R5" s="22"/>
    </row>
    <row r="6" spans="1:24" x14ac:dyDescent="0.35">
      <c r="A6" s="24" t="s">
        <v>1</v>
      </c>
      <c r="B6" s="55">
        <v>20801</v>
      </c>
      <c r="C6" s="72">
        <v>206.09333567363817</v>
      </c>
      <c r="D6" s="73">
        <v>359.91299221215917</v>
      </c>
      <c r="E6" s="73">
        <v>566.0063278857973</v>
      </c>
      <c r="F6" s="73">
        <v>355.12682595155849</v>
      </c>
      <c r="G6" s="73">
        <v>921.13315383735574</v>
      </c>
      <c r="H6" s="73">
        <v>176.88652771810928</v>
      </c>
      <c r="I6" s="73">
        <v>1098.019681555465</v>
      </c>
      <c r="J6" s="73">
        <v>-64.529301475890577</v>
      </c>
      <c r="K6" s="73">
        <v>1033.4903800795744</v>
      </c>
      <c r="L6" s="73">
        <v>-7.4210938031825409</v>
      </c>
      <c r="M6" s="74">
        <v>1026.0692862763917</v>
      </c>
      <c r="N6" s="42"/>
      <c r="O6" s="71"/>
      <c r="P6" s="22"/>
      <c r="Q6" s="75"/>
      <c r="R6" s="22"/>
    </row>
    <row r="7" spans="1:24" x14ac:dyDescent="0.35">
      <c r="A7" s="24" t="s">
        <v>2</v>
      </c>
      <c r="B7" s="55">
        <v>4540</v>
      </c>
      <c r="C7" s="72">
        <v>118.36578576505038</v>
      </c>
      <c r="D7" s="73">
        <v>-88.802502270999682</v>
      </c>
      <c r="E7" s="73">
        <v>29.563283494050694</v>
      </c>
      <c r="F7" s="73">
        <v>324.45719274793629</v>
      </c>
      <c r="G7" s="73">
        <v>354.02047624198696</v>
      </c>
      <c r="H7" s="73">
        <v>206.88799573921449</v>
      </c>
      <c r="I7" s="73">
        <v>560.90847198120139</v>
      </c>
      <c r="J7" s="73">
        <v>-14.242070484581498</v>
      </c>
      <c r="K7" s="73">
        <v>546.66640149661998</v>
      </c>
      <c r="L7" s="73">
        <v>1.770542511013214</v>
      </c>
      <c r="M7" s="74">
        <v>548.43694400763309</v>
      </c>
      <c r="N7" s="42"/>
      <c r="O7" s="71"/>
      <c r="P7" s="22"/>
      <c r="Q7" s="75"/>
      <c r="R7" s="22"/>
    </row>
    <row r="8" spans="1:24" x14ac:dyDescent="0.35">
      <c r="A8" s="24" t="s">
        <v>3</v>
      </c>
      <c r="B8" s="55">
        <v>2689</v>
      </c>
      <c r="C8" s="72">
        <v>58.001965176104491</v>
      </c>
      <c r="D8" s="73">
        <v>-682.55537322587145</v>
      </c>
      <c r="E8" s="73">
        <v>-624.55340804976697</v>
      </c>
      <c r="F8" s="73">
        <v>420.22723134042042</v>
      </c>
      <c r="G8" s="73">
        <v>-204.32617670934656</v>
      </c>
      <c r="H8" s="73">
        <v>229.93619131969342</v>
      </c>
      <c r="I8" s="73">
        <v>25.610014610346859</v>
      </c>
      <c r="J8" s="73">
        <v>-224.51952398661211</v>
      </c>
      <c r="K8" s="73">
        <v>-198.90950937626528</v>
      </c>
      <c r="L8" s="73">
        <v>-326.45468070286358</v>
      </c>
      <c r="M8" s="74">
        <v>-525.36419007912889</v>
      </c>
      <c r="N8" s="42"/>
      <c r="O8" s="71"/>
      <c r="P8" s="22"/>
      <c r="Q8" s="75"/>
      <c r="R8" s="22"/>
    </row>
    <row r="9" spans="1:24" x14ac:dyDescent="0.35">
      <c r="A9" s="24" t="s">
        <v>4</v>
      </c>
      <c r="B9" s="55">
        <v>2029</v>
      </c>
      <c r="C9" s="72">
        <v>230.74981284169189</v>
      </c>
      <c r="D9" s="73">
        <v>-24.823894295329392</v>
      </c>
      <c r="E9" s="73">
        <v>205.92591854636248</v>
      </c>
      <c r="F9" s="73">
        <v>389.76997537347285</v>
      </c>
      <c r="G9" s="73">
        <v>595.69589391983527</v>
      </c>
      <c r="H9" s="73">
        <v>227.84629986727481</v>
      </c>
      <c r="I9" s="73">
        <v>823.54219378711014</v>
      </c>
      <c r="J9" s="73">
        <v>-197.34006899950714</v>
      </c>
      <c r="K9" s="73">
        <v>626.202124787603</v>
      </c>
      <c r="L9" s="73">
        <v>1.9264674223755511</v>
      </c>
      <c r="M9" s="74">
        <v>628.12859220997848</v>
      </c>
      <c r="N9" s="42"/>
      <c r="O9" s="71"/>
      <c r="P9" s="22"/>
      <c r="Q9" s="75"/>
      <c r="R9" s="22"/>
    </row>
    <row r="10" spans="1:24" x14ac:dyDescent="0.35">
      <c r="A10" s="24" t="s">
        <v>5</v>
      </c>
      <c r="B10" s="55">
        <v>7597</v>
      </c>
      <c r="C10" s="72">
        <v>281.48442112567335</v>
      </c>
      <c r="D10" s="73">
        <v>153.30288282651901</v>
      </c>
      <c r="E10" s="73">
        <v>434.78730395219242</v>
      </c>
      <c r="F10" s="73">
        <v>592.61864248631787</v>
      </c>
      <c r="G10" s="73">
        <v>1027.4059464385102</v>
      </c>
      <c r="H10" s="73">
        <v>237.71580938237457</v>
      </c>
      <c r="I10" s="73">
        <v>1265.1217558208848</v>
      </c>
      <c r="J10" s="73">
        <v>-50.527839936817166</v>
      </c>
      <c r="K10" s="73">
        <v>1214.5939158840677</v>
      </c>
      <c r="L10" s="73">
        <v>23.672032776095826</v>
      </c>
      <c r="M10" s="74">
        <v>1238.2659486601635</v>
      </c>
      <c r="N10" s="42"/>
      <c r="O10" s="71"/>
      <c r="P10" s="22"/>
      <c r="Q10" s="75"/>
      <c r="R10" s="22"/>
    </row>
    <row r="11" spans="1:24" x14ac:dyDescent="0.35">
      <c r="A11" s="24" t="s">
        <v>6</v>
      </c>
      <c r="B11" s="55">
        <v>122594</v>
      </c>
      <c r="C11" s="72">
        <v>106.83554333279038</v>
      </c>
      <c r="D11" s="73">
        <v>-194.33984954685889</v>
      </c>
      <c r="E11" s="73">
        <v>-87.504306214068507</v>
      </c>
      <c r="F11" s="73">
        <v>206.92164027945807</v>
      </c>
      <c r="G11" s="73">
        <v>119.41733406538958</v>
      </c>
      <c r="H11" s="73">
        <v>156.69675980565484</v>
      </c>
      <c r="I11" s="73">
        <v>276.11409387104436</v>
      </c>
      <c r="J11" s="73">
        <v>-2.0467478016868688</v>
      </c>
      <c r="K11" s="73">
        <v>274.06734606935748</v>
      </c>
      <c r="L11" s="73">
        <v>-25.950309212033211</v>
      </c>
      <c r="M11" s="74">
        <v>248.11703685732431</v>
      </c>
      <c r="N11" s="42"/>
      <c r="O11" s="71"/>
      <c r="P11" s="22"/>
      <c r="Q11" s="75"/>
      <c r="R11" s="22"/>
    </row>
    <row r="12" spans="1:24" x14ac:dyDescent="0.35">
      <c r="A12" s="24" t="s">
        <v>7</v>
      </c>
      <c r="B12" s="55">
        <v>9099</v>
      </c>
      <c r="C12" s="72">
        <v>246.3920889218949</v>
      </c>
      <c r="D12" s="73">
        <v>-435.09156752067946</v>
      </c>
      <c r="E12" s="73">
        <v>-188.69947859878457</v>
      </c>
      <c r="F12" s="73">
        <v>551.87013371636181</v>
      </c>
      <c r="G12" s="73">
        <v>363.17065511757721</v>
      </c>
      <c r="H12" s="73">
        <v>208.26133196945125</v>
      </c>
      <c r="I12" s="73">
        <v>571.43198708702846</v>
      </c>
      <c r="J12" s="73">
        <v>-26.060995713814705</v>
      </c>
      <c r="K12" s="73">
        <v>545.37099137321377</v>
      </c>
      <c r="L12" s="73">
        <v>33.34834021321025</v>
      </c>
      <c r="M12" s="74">
        <v>578.719331586424</v>
      </c>
      <c r="N12" s="42"/>
      <c r="O12" s="71"/>
      <c r="P12" s="22"/>
      <c r="Q12" s="75"/>
      <c r="R12" s="22"/>
    </row>
    <row r="13" spans="1:24" x14ac:dyDescent="0.35">
      <c r="A13" s="24" t="s">
        <v>8</v>
      </c>
      <c r="B13" s="55">
        <v>9177</v>
      </c>
      <c r="C13" s="72">
        <v>95.624580966726356</v>
      </c>
      <c r="D13" s="73">
        <v>66.390641976020106</v>
      </c>
      <c r="E13" s="73">
        <v>162.01522294274648</v>
      </c>
      <c r="F13" s="73">
        <v>284.89217546720715</v>
      </c>
      <c r="G13" s="73">
        <v>446.9073984099536</v>
      </c>
      <c r="H13" s="73">
        <v>181.14918238039917</v>
      </c>
      <c r="I13" s="73">
        <v>628.05658079035277</v>
      </c>
      <c r="J13" s="73">
        <v>-117.27623406341942</v>
      </c>
      <c r="K13" s="73">
        <v>510.78034672693332</v>
      </c>
      <c r="L13" s="73">
        <v>-15.330212901819776</v>
      </c>
      <c r="M13" s="74">
        <v>495.45013382511354</v>
      </c>
      <c r="N13" s="42"/>
      <c r="O13" s="71"/>
      <c r="P13" s="22"/>
      <c r="Q13" s="75"/>
      <c r="R13" s="22"/>
    </row>
    <row r="14" spans="1:24" x14ac:dyDescent="0.35">
      <c r="A14" s="24" t="s">
        <v>9</v>
      </c>
      <c r="B14" s="55">
        <v>4140</v>
      </c>
      <c r="C14" s="72">
        <v>314.88497784534013</v>
      </c>
      <c r="D14" s="73">
        <v>249.99549098120667</v>
      </c>
      <c r="E14" s="73">
        <v>564.8804688265468</v>
      </c>
      <c r="F14" s="73">
        <v>550.89057646780952</v>
      </c>
      <c r="G14" s="73">
        <v>1115.7710452943563</v>
      </c>
      <c r="H14" s="73">
        <v>233.21311446242763</v>
      </c>
      <c r="I14" s="73">
        <v>1348.9841597567838</v>
      </c>
      <c r="J14" s="73">
        <v>5.8565217391304349</v>
      </c>
      <c r="K14" s="73">
        <v>1354.8406814959144</v>
      </c>
      <c r="L14" s="73">
        <v>33.197714009661851</v>
      </c>
      <c r="M14" s="74">
        <v>1388.0383955055763</v>
      </c>
      <c r="N14" s="42"/>
      <c r="O14" s="71"/>
      <c r="P14" s="22"/>
      <c r="Q14" s="75"/>
      <c r="R14" s="22"/>
    </row>
    <row r="15" spans="1:24" x14ac:dyDescent="0.35">
      <c r="A15" s="24" t="s">
        <v>10</v>
      </c>
      <c r="B15" s="55">
        <v>2964</v>
      </c>
      <c r="C15" s="72">
        <v>101.75758330547563</v>
      </c>
      <c r="D15" s="73">
        <v>-192.43280648604582</v>
      </c>
      <c r="E15" s="73">
        <v>-90.675223180570171</v>
      </c>
      <c r="F15" s="73">
        <v>471.4499026649691</v>
      </c>
      <c r="G15" s="73">
        <v>380.77467948439892</v>
      </c>
      <c r="H15" s="73">
        <v>225.01485958616564</v>
      </c>
      <c r="I15" s="73">
        <v>605.78953907056462</v>
      </c>
      <c r="J15" s="73">
        <v>199.7351551956815</v>
      </c>
      <c r="K15" s="73">
        <v>805.52469426624612</v>
      </c>
      <c r="L15" s="73">
        <v>3.7276218960863656</v>
      </c>
      <c r="M15" s="74">
        <v>809.25231616233248</v>
      </c>
      <c r="N15" s="42"/>
      <c r="O15" s="71"/>
      <c r="P15" s="22"/>
      <c r="Q15" s="75"/>
      <c r="R15" s="22"/>
    </row>
    <row r="16" spans="1:24" x14ac:dyDescent="0.35">
      <c r="A16" s="24" t="s">
        <v>11</v>
      </c>
      <c r="B16" s="55">
        <v>1477</v>
      </c>
      <c r="C16" s="72">
        <v>632.73460264205664</v>
      </c>
      <c r="D16" s="73">
        <v>-60.174217301581521</v>
      </c>
      <c r="E16" s="73">
        <v>572.56038534047514</v>
      </c>
      <c r="F16" s="73">
        <v>105.38419116139872</v>
      </c>
      <c r="G16" s="73">
        <v>677.94457650187394</v>
      </c>
      <c r="H16" s="73">
        <v>255.26790205617169</v>
      </c>
      <c r="I16" s="73">
        <v>933.21247855804563</v>
      </c>
      <c r="J16" s="73">
        <v>96.331076506431955</v>
      </c>
      <c r="K16" s="73">
        <v>1029.5435550644777</v>
      </c>
      <c r="L16" s="73">
        <v>143.04686966824647</v>
      </c>
      <c r="M16" s="74">
        <v>1172.5904247327242</v>
      </c>
      <c r="N16" s="42"/>
      <c r="O16" s="71"/>
      <c r="P16" s="22"/>
      <c r="Q16" s="75"/>
      <c r="R16" s="22"/>
    </row>
    <row r="17" spans="1:24" x14ac:dyDescent="0.35">
      <c r="A17" s="24" t="s">
        <v>12</v>
      </c>
      <c r="B17" s="55">
        <v>21232</v>
      </c>
      <c r="C17" s="72">
        <v>507.7848466012868</v>
      </c>
      <c r="D17" s="73">
        <v>-251.13706005823514</v>
      </c>
      <c r="E17" s="73">
        <v>256.64778654305172</v>
      </c>
      <c r="F17" s="73">
        <v>235.99255093766197</v>
      </c>
      <c r="G17" s="73">
        <v>492.64033748071364</v>
      </c>
      <c r="H17" s="73">
        <v>142.23912742017171</v>
      </c>
      <c r="I17" s="73">
        <v>634.87946490088541</v>
      </c>
      <c r="J17" s="73">
        <v>-87.474048605877925</v>
      </c>
      <c r="K17" s="73">
        <v>547.40541629500751</v>
      </c>
      <c r="L17" s="73">
        <v>1.6838431042765714</v>
      </c>
      <c r="M17" s="74">
        <v>549.08925939928406</v>
      </c>
      <c r="N17" s="42"/>
      <c r="O17" s="71"/>
      <c r="P17" s="22"/>
      <c r="Q17" s="75"/>
      <c r="R17" s="22"/>
    </row>
    <row r="18" spans="1:24" x14ac:dyDescent="0.35">
      <c r="A18" s="24" t="s">
        <v>13</v>
      </c>
      <c r="B18" s="55">
        <v>3672</v>
      </c>
      <c r="C18" s="72">
        <v>270.9773746982512</v>
      </c>
      <c r="D18" s="73">
        <v>414.72672173336957</v>
      </c>
      <c r="E18" s="73">
        <v>685.70409643162077</v>
      </c>
      <c r="F18" s="73">
        <v>350.33183764762066</v>
      </c>
      <c r="G18" s="73">
        <v>1036.0359340792413</v>
      </c>
      <c r="H18" s="73">
        <v>241.07613004948698</v>
      </c>
      <c r="I18" s="73">
        <v>1277.1120641287284</v>
      </c>
      <c r="J18" s="73">
        <v>-12.332516339869281</v>
      </c>
      <c r="K18" s="73">
        <v>1264.7795477888592</v>
      </c>
      <c r="L18" s="73">
        <v>1.0644886710239614</v>
      </c>
      <c r="M18" s="74">
        <v>1265.8440364598832</v>
      </c>
      <c r="N18" s="42"/>
      <c r="O18" s="71"/>
      <c r="P18" s="22"/>
      <c r="Q18" s="75"/>
      <c r="R18" s="22"/>
    </row>
    <row r="19" spans="1:24" x14ac:dyDescent="0.35">
      <c r="A19" s="24" t="s">
        <v>14</v>
      </c>
      <c r="B19" s="55">
        <v>6763</v>
      </c>
      <c r="C19" s="72">
        <v>72.15395094399868</v>
      </c>
      <c r="D19" s="73">
        <v>85.926281812610213</v>
      </c>
      <c r="E19" s="73">
        <v>158.08023275660889</v>
      </c>
      <c r="F19" s="73">
        <v>477.51792776556596</v>
      </c>
      <c r="G19" s="73">
        <v>635.59816052217479</v>
      </c>
      <c r="H19" s="73">
        <v>200.96667421777227</v>
      </c>
      <c r="I19" s="73">
        <v>836.56483473994706</v>
      </c>
      <c r="J19" s="73">
        <v>24.527576519296172</v>
      </c>
      <c r="K19" s="73">
        <v>861.09241125924325</v>
      </c>
      <c r="L19" s="73">
        <v>21.620923922815322</v>
      </c>
      <c r="M19" s="74">
        <v>882.71333518205847</v>
      </c>
      <c r="N19" s="42"/>
      <c r="O19" s="71"/>
      <c r="P19" s="22"/>
      <c r="Q19" s="75"/>
      <c r="R19" s="22"/>
    </row>
    <row r="20" spans="1:24" x14ac:dyDescent="0.35">
      <c r="A20" s="24" t="s">
        <v>15</v>
      </c>
      <c r="B20" s="55">
        <v>1441</v>
      </c>
      <c r="C20" s="72">
        <v>-81.90101005054602</v>
      </c>
      <c r="D20" s="73">
        <v>36.706879544518536</v>
      </c>
      <c r="E20" s="73">
        <v>-45.194130506027477</v>
      </c>
      <c r="F20" s="73">
        <v>521.64989944194508</v>
      </c>
      <c r="G20" s="73">
        <v>476.4557689359176</v>
      </c>
      <c r="H20" s="73">
        <v>248.75395775541702</v>
      </c>
      <c r="I20" s="73">
        <v>725.20972669133459</v>
      </c>
      <c r="J20" s="73">
        <v>-248.28730048577376</v>
      </c>
      <c r="K20" s="73">
        <v>476.92242620556078</v>
      </c>
      <c r="L20" s="73">
        <v>-25.156828591256076</v>
      </c>
      <c r="M20" s="74">
        <v>451.76559761430474</v>
      </c>
      <c r="N20" s="42"/>
      <c r="O20" s="71"/>
      <c r="P20" s="22"/>
      <c r="Q20" s="75"/>
      <c r="R20" s="22"/>
    </row>
    <row r="21" spans="1:24" x14ac:dyDescent="0.35">
      <c r="A21" s="24" t="s">
        <v>16</v>
      </c>
      <c r="B21" s="55">
        <v>2394</v>
      </c>
      <c r="C21" s="72">
        <v>9.9005964466837657</v>
      </c>
      <c r="D21" s="73">
        <v>-761.16080303749879</v>
      </c>
      <c r="E21" s="73">
        <v>-751.26020659081507</v>
      </c>
      <c r="F21" s="73">
        <v>470.38369142474619</v>
      </c>
      <c r="G21" s="73">
        <v>-280.87651516606888</v>
      </c>
      <c r="H21" s="73">
        <v>216.60331273685333</v>
      </c>
      <c r="I21" s="73">
        <v>-64.273202429215544</v>
      </c>
      <c r="J21" s="73">
        <v>81.39431913116124</v>
      </c>
      <c r="K21" s="73">
        <v>17.121116701945684</v>
      </c>
      <c r="L21" s="73">
        <v>338.76261131996665</v>
      </c>
      <c r="M21" s="74">
        <v>355.88372802191236</v>
      </c>
      <c r="N21" s="42"/>
      <c r="O21" s="71"/>
      <c r="P21" s="22"/>
      <c r="Q21" s="75"/>
      <c r="R21" s="22"/>
    </row>
    <row r="22" spans="1:24" x14ac:dyDescent="0.35">
      <c r="A22" s="24" t="s">
        <v>17</v>
      </c>
      <c r="B22" s="55">
        <v>19759</v>
      </c>
      <c r="C22" s="72">
        <v>-94.476014208616704</v>
      </c>
      <c r="D22" s="73">
        <v>-69.751370787157157</v>
      </c>
      <c r="E22" s="73">
        <v>-164.22738499577386</v>
      </c>
      <c r="F22" s="73">
        <v>307.43948987085543</v>
      </c>
      <c r="G22" s="73">
        <v>143.21210487508156</v>
      </c>
      <c r="H22" s="73">
        <v>167.54255693006087</v>
      </c>
      <c r="I22" s="73">
        <v>310.7546618051424</v>
      </c>
      <c r="J22" s="73">
        <v>-121.81208563186397</v>
      </c>
      <c r="K22" s="73">
        <v>188.94257617327844</v>
      </c>
      <c r="L22" s="73">
        <v>9.5290495369198869</v>
      </c>
      <c r="M22" s="74">
        <v>198.47162571019834</v>
      </c>
      <c r="N22" s="42"/>
      <c r="O22" s="71"/>
      <c r="P22" s="22"/>
      <c r="Q22" s="75"/>
      <c r="R22" s="22"/>
    </row>
    <row r="23" spans="1:24" x14ac:dyDescent="0.35">
      <c r="A23" s="24" t="s">
        <v>18</v>
      </c>
      <c r="B23" s="55">
        <v>1894</v>
      </c>
      <c r="C23" s="72">
        <v>81.639860101034714</v>
      </c>
      <c r="D23" s="73">
        <v>351.96817223987034</v>
      </c>
      <c r="E23" s="73">
        <v>433.60803234090503</v>
      </c>
      <c r="F23" s="73">
        <v>560.02828668685765</v>
      </c>
      <c r="G23" s="73">
        <v>993.63631902776274</v>
      </c>
      <c r="H23" s="73">
        <v>258.62148987893073</v>
      </c>
      <c r="I23" s="73">
        <v>1252.2578089066935</v>
      </c>
      <c r="J23" s="73">
        <v>135.3299894403379</v>
      </c>
      <c r="K23" s="73">
        <v>1387.5877983470314</v>
      </c>
      <c r="L23" s="73">
        <v>112.82561003167899</v>
      </c>
      <c r="M23" s="74">
        <v>1500.4134083787103</v>
      </c>
      <c r="N23" s="42"/>
      <c r="O23" s="71"/>
      <c r="P23" s="22"/>
      <c r="Q23" s="75"/>
      <c r="R23" s="22"/>
    </row>
    <row r="24" spans="1:24" x14ac:dyDescent="0.35">
      <c r="A24" s="24" t="s">
        <v>19</v>
      </c>
      <c r="B24" s="55">
        <v>3427</v>
      </c>
      <c r="C24" s="72">
        <v>364.0076906674426</v>
      </c>
      <c r="D24" s="73">
        <v>564.86867124611149</v>
      </c>
      <c r="E24" s="73">
        <v>928.87636191355398</v>
      </c>
      <c r="F24" s="73">
        <v>-5.9576278379730203</v>
      </c>
      <c r="G24" s="73">
        <v>922.91873407558103</v>
      </c>
      <c r="H24" s="73">
        <v>239.43109043630139</v>
      </c>
      <c r="I24" s="73">
        <v>1162.3498245118826</v>
      </c>
      <c r="J24" s="73">
        <v>-3.4881820834549169</v>
      </c>
      <c r="K24" s="73">
        <v>1158.8616424284276</v>
      </c>
      <c r="L24" s="73">
        <v>17.936699737379634</v>
      </c>
      <c r="M24" s="74">
        <v>1176.7983421658071</v>
      </c>
      <c r="N24" s="42"/>
      <c r="O24" s="71"/>
      <c r="P24" s="22"/>
      <c r="Q24" s="75"/>
      <c r="R24" s="22"/>
    </row>
    <row r="25" spans="1:24" x14ac:dyDescent="0.35">
      <c r="A25" s="76" t="s">
        <v>30</v>
      </c>
      <c r="B25" s="77">
        <f>SUM(B6:B24)</f>
        <v>247689</v>
      </c>
      <c r="C25" s="78">
        <f>('Vos-laskelma 2024'!C25/'Vos-laskelma 2024'!$B25)</f>
        <v>153.61552812468136</v>
      </c>
      <c r="D25" s="79">
        <f>('Vos-laskelma 2024'!D25/'Vos-laskelma 2024'!$B25)</f>
        <v>-97.742665209293179</v>
      </c>
      <c r="E25" s="79">
        <f>('Vos-laskelma 2024'!E25/'Vos-laskelma 2024'!$B25)</f>
        <v>55.872862915388168</v>
      </c>
      <c r="F25" s="79">
        <f>('Vos-laskelma 2024'!F25/'Vos-laskelma 2024'!$B25)</f>
        <v>285.19317803171134</v>
      </c>
      <c r="G25" s="79">
        <f>('Vos-laskelma 2024'!G25/'Vos-laskelma 2024'!$B25)</f>
        <v>341.06604094709945</v>
      </c>
      <c r="H25" s="79">
        <f>('Vos-laskelma 2024'!H25/'Vos-laskelma 2024'!$B25)</f>
        <v>173.78395960675715</v>
      </c>
      <c r="I25" s="79">
        <f>('Vos-laskelma 2024'!I25/'Vos-laskelma 2024'!$B25)</f>
        <v>514.8500005538566</v>
      </c>
      <c r="J25" s="79">
        <f>('Vos-laskelma 2024'!J25/'Vos-laskelma 2024'!$B25)</f>
        <v>-30.937106613535523</v>
      </c>
      <c r="K25" s="79">
        <f>('Vos-laskelma 2024'!K25/'Vos-laskelma 2024'!$B25)</f>
        <v>483.91289394032106</v>
      </c>
      <c r="L25" s="79">
        <f>('Vos-laskelma 2024'!L25/'Vos-laskelma 2024'!$B25)</f>
        <v>-8.378161588806929</v>
      </c>
      <c r="M25" s="80">
        <f>('Vos-laskelma 2024'!M25/'Vos-laskelma 2024'!$B25)</f>
        <v>475.53473235151404</v>
      </c>
      <c r="O25" s="71"/>
      <c r="P25" s="22"/>
      <c r="Q25" s="75"/>
      <c r="R25" s="22"/>
      <c r="T25" s="38"/>
      <c r="U25" s="38"/>
      <c r="V25" s="39"/>
      <c r="W25" s="5"/>
      <c r="X25" s="5"/>
    </row>
    <row r="26" spans="1:24" x14ac:dyDescent="0.35">
      <c r="A26" s="40"/>
      <c r="B26" s="41"/>
      <c r="E26" s="38"/>
      <c r="F26" s="38"/>
      <c r="G26" s="39"/>
      <c r="H26" s="5"/>
      <c r="I26" s="5"/>
      <c r="J26" s="5"/>
      <c r="K26" s="5"/>
      <c r="O26" s="42"/>
      <c r="P26" s="40"/>
      <c r="Q26" s="41"/>
      <c r="T26" s="38"/>
      <c r="U26" s="38"/>
      <c r="V26" s="39"/>
      <c r="W26" s="5"/>
      <c r="X26" s="5"/>
    </row>
    <row r="27" spans="1:24" ht="18.5" x14ac:dyDescent="0.45">
      <c r="A27" s="1" t="s">
        <v>56</v>
      </c>
      <c r="H27" s="5"/>
      <c r="I27" s="5"/>
      <c r="J27" s="5"/>
      <c r="K27" s="5"/>
      <c r="O27" s="42"/>
      <c r="W27" s="5"/>
      <c r="X27" s="5"/>
    </row>
    <row r="28" spans="1:24" x14ac:dyDescent="0.35">
      <c r="A28" s="8" t="s">
        <v>59</v>
      </c>
      <c r="H28" s="5"/>
      <c r="I28" s="5"/>
      <c r="J28" s="5"/>
      <c r="K28" s="5"/>
      <c r="O28" s="42"/>
      <c r="W28" s="5"/>
      <c r="X28" s="5"/>
    </row>
    <row r="29" spans="1:24" x14ac:dyDescent="0.35">
      <c r="O29" s="42"/>
      <c r="W29" s="5"/>
      <c r="X29" s="5"/>
    </row>
    <row r="30" spans="1:24" s="44" customFormat="1" ht="87" x14ac:dyDescent="0.35">
      <c r="A30" s="14" t="s">
        <v>0</v>
      </c>
      <c r="B30" s="43" t="s">
        <v>22</v>
      </c>
      <c r="C30" s="14" t="s">
        <v>52</v>
      </c>
      <c r="D30" s="14" t="s">
        <v>53</v>
      </c>
      <c r="E30" s="43" t="s">
        <v>36</v>
      </c>
      <c r="F30" s="11" t="s">
        <v>37</v>
      </c>
      <c r="G30" s="14" t="s">
        <v>38</v>
      </c>
      <c r="H30" s="14" t="s">
        <v>39</v>
      </c>
      <c r="I30" s="14" t="s">
        <v>40</v>
      </c>
      <c r="J30" s="14" t="s">
        <v>41</v>
      </c>
      <c r="K30" s="14" t="s">
        <v>42</v>
      </c>
      <c r="L30" s="4"/>
      <c r="M30" s="4"/>
      <c r="O30" s="45"/>
      <c r="P30" s="46"/>
      <c r="Q30" s="47"/>
      <c r="S30" s="47"/>
      <c r="W30" s="48"/>
      <c r="X30" s="48"/>
    </row>
    <row r="31" spans="1:24" x14ac:dyDescent="0.35">
      <c r="A31" s="49" t="s">
        <v>21</v>
      </c>
      <c r="B31" s="50">
        <v>5517897</v>
      </c>
      <c r="C31" s="81">
        <v>348.50039010900213</v>
      </c>
      <c r="D31" s="52">
        <v>0.10721625811595292</v>
      </c>
      <c r="E31" s="52">
        <v>348.60760636711814</v>
      </c>
      <c r="F31" s="52">
        <v>148.42654692539568</v>
      </c>
      <c r="G31" s="52">
        <v>497.03415329251374</v>
      </c>
      <c r="H31" s="52">
        <v>154.22542320017965</v>
      </c>
      <c r="I31" s="52">
        <v>651.25957649269344</v>
      </c>
      <c r="J31" s="52">
        <v>4.1333732760868864</v>
      </c>
      <c r="K31" s="53">
        <v>655.39294976878034</v>
      </c>
      <c r="O31" s="54"/>
      <c r="P31" s="4"/>
      <c r="W31" s="2"/>
      <c r="X31" s="2"/>
    </row>
    <row r="32" spans="1:24" x14ac:dyDescent="0.35">
      <c r="A32" s="24" t="s">
        <v>1</v>
      </c>
      <c r="B32" s="55">
        <v>20958</v>
      </c>
      <c r="C32" s="82">
        <v>167.90436411474536</v>
      </c>
      <c r="D32" s="27">
        <v>478.01936002110705</v>
      </c>
      <c r="E32" s="27">
        <v>645.92372413585247</v>
      </c>
      <c r="F32" s="27">
        <v>357.64314342971659</v>
      </c>
      <c r="G32" s="27">
        <v>1003.5668675655689</v>
      </c>
      <c r="H32" s="27">
        <v>175.61917155699797</v>
      </c>
      <c r="I32" s="27">
        <v>1179.1860391225669</v>
      </c>
      <c r="J32" s="27">
        <v>-67.120574482297926</v>
      </c>
      <c r="K32" s="30">
        <v>1112.0654646402688</v>
      </c>
      <c r="O32" s="54"/>
      <c r="W32" s="5"/>
      <c r="X32" s="5"/>
    </row>
    <row r="33" spans="1:16" x14ac:dyDescent="0.35">
      <c r="A33" s="24" t="s">
        <v>2</v>
      </c>
      <c r="B33" s="55">
        <v>4624</v>
      </c>
      <c r="C33" s="82">
        <v>118.49124254420084</v>
      </c>
      <c r="D33" s="27">
        <v>46.58761677179853</v>
      </c>
      <c r="E33" s="27">
        <v>165.07885931599935</v>
      </c>
      <c r="F33" s="27">
        <v>272.2195069204152</v>
      </c>
      <c r="G33" s="27">
        <v>437.29836623641461</v>
      </c>
      <c r="H33" s="27">
        <v>204.60913972007179</v>
      </c>
      <c r="I33" s="27">
        <v>641.90750595648637</v>
      </c>
      <c r="J33" s="27">
        <v>-72.051254325259521</v>
      </c>
      <c r="K33" s="30">
        <v>569.85625163122688</v>
      </c>
      <c r="O33" s="54"/>
      <c r="P33" s="56"/>
    </row>
    <row r="34" spans="1:16" x14ac:dyDescent="0.35">
      <c r="A34" s="24" t="s">
        <v>3</v>
      </c>
      <c r="B34" s="55">
        <v>2778</v>
      </c>
      <c r="C34" s="82">
        <v>75.734787868292344</v>
      </c>
      <c r="D34" s="27">
        <v>-431.38543630501806</v>
      </c>
      <c r="E34" s="27">
        <v>-355.6506484367257</v>
      </c>
      <c r="F34" s="27">
        <v>367.35349172066236</v>
      </c>
      <c r="G34" s="27">
        <v>11.70284328393662</v>
      </c>
      <c r="H34" s="27">
        <v>225.31367214383366</v>
      </c>
      <c r="I34" s="27">
        <v>237.01651542777029</v>
      </c>
      <c r="J34" s="27">
        <v>-216.68070554355651</v>
      </c>
      <c r="K34" s="30">
        <v>20.335809884213774</v>
      </c>
      <c r="O34" s="54"/>
    </row>
    <row r="35" spans="1:16" x14ac:dyDescent="0.35">
      <c r="A35" s="24" t="s">
        <v>4</v>
      </c>
      <c r="B35" s="55">
        <v>2095</v>
      </c>
      <c r="C35" s="82">
        <v>184.88383005137067</v>
      </c>
      <c r="D35" s="27">
        <v>-43.909054250283241</v>
      </c>
      <c r="E35" s="27">
        <v>140.97477580108742</v>
      </c>
      <c r="F35" s="27">
        <v>189.81050119331744</v>
      </c>
      <c r="G35" s="27">
        <v>330.78527699440485</v>
      </c>
      <c r="H35" s="27">
        <v>221.73922313546271</v>
      </c>
      <c r="I35" s="27">
        <v>552.52450012986753</v>
      </c>
      <c r="J35" s="27">
        <v>-252.39618138424822</v>
      </c>
      <c r="K35" s="30">
        <v>300.12831874561931</v>
      </c>
      <c r="O35" s="54"/>
    </row>
    <row r="36" spans="1:16" x14ac:dyDescent="0.35">
      <c r="A36" s="24" t="s">
        <v>5</v>
      </c>
      <c r="B36" s="55">
        <v>7759</v>
      </c>
      <c r="C36" s="82">
        <v>274.64417414109482</v>
      </c>
      <c r="D36" s="27">
        <v>250.26775746360795</v>
      </c>
      <c r="E36" s="27">
        <v>524.91193160470277</v>
      </c>
      <c r="F36" s="27">
        <v>551.10246165743013</v>
      </c>
      <c r="G36" s="27">
        <v>1076.0143932621327</v>
      </c>
      <c r="H36" s="27">
        <v>233.64182002351271</v>
      </c>
      <c r="I36" s="27">
        <v>1309.6562132856457</v>
      </c>
      <c r="J36" s="27">
        <v>-41.448769171284958</v>
      </c>
      <c r="K36" s="30">
        <v>1268.2074441143607</v>
      </c>
      <c r="O36" s="54"/>
    </row>
    <row r="37" spans="1:16" x14ac:dyDescent="0.35">
      <c r="A37" s="24" t="s">
        <v>6</v>
      </c>
      <c r="B37" s="55">
        <v>121543</v>
      </c>
      <c r="C37" s="82">
        <v>107.8363053869534</v>
      </c>
      <c r="D37" s="27">
        <v>-137.73426136702213</v>
      </c>
      <c r="E37" s="27">
        <v>-29.897955980068737</v>
      </c>
      <c r="F37" s="27">
        <v>211.88189365080672</v>
      </c>
      <c r="G37" s="27">
        <v>181.98393767073796</v>
      </c>
      <c r="H37" s="27">
        <v>157.95313065902127</v>
      </c>
      <c r="I37" s="27">
        <v>339.93706832975926</v>
      </c>
      <c r="J37" s="27">
        <v>-11.248611602478135</v>
      </c>
      <c r="K37" s="30">
        <v>328.68845672728111</v>
      </c>
      <c r="O37" s="54"/>
    </row>
    <row r="38" spans="1:16" x14ac:dyDescent="0.35">
      <c r="A38" s="24" t="s">
        <v>7</v>
      </c>
      <c r="B38" s="55">
        <v>9247</v>
      </c>
      <c r="C38" s="82">
        <v>259.54506865990606</v>
      </c>
      <c r="D38" s="27">
        <v>-188.03164403386569</v>
      </c>
      <c r="E38" s="27">
        <v>71.51342462604039</v>
      </c>
      <c r="F38" s="27">
        <v>542.29274359251644</v>
      </c>
      <c r="G38" s="27">
        <v>613.80616821855688</v>
      </c>
      <c r="H38" s="27">
        <v>207.3000155838713</v>
      </c>
      <c r="I38" s="27">
        <v>821.10618380242818</v>
      </c>
      <c r="J38" s="27">
        <v>-30.371147399156484</v>
      </c>
      <c r="K38" s="30">
        <v>790.73503640327169</v>
      </c>
      <c r="O38" s="54"/>
    </row>
    <row r="39" spans="1:16" x14ac:dyDescent="0.35">
      <c r="A39" s="24" t="s">
        <v>8</v>
      </c>
      <c r="B39" s="55">
        <v>9280</v>
      </c>
      <c r="C39" s="82">
        <v>86.842609119890881</v>
      </c>
      <c r="D39" s="27">
        <v>203.99805074553296</v>
      </c>
      <c r="E39" s="27">
        <v>290.84065986542385</v>
      </c>
      <c r="F39" s="27">
        <v>248.5478448275862</v>
      </c>
      <c r="G39" s="27">
        <v>539.38850469301008</v>
      </c>
      <c r="H39" s="27">
        <v>183.38507602450284</v>
      </c>
      <c r="I39" s="27">
        <v>722.77358071751291</v>
      </c>
      <c r="J39" s="27">
        <v>-134.96853448275863</v>
      </c>
      <c r="K39" s="30">
        <v>587.80504623475429</v>
      </c>
      <c r="O39" s="42"/>
    </row>
    <row r="40" spans="1:16" x14ac:dyDescent="0.35">
      <c r="A40" s="24" t="s">
        <v>9</v>
      </c>
      <c r="B40" s="55">
        <v>4269</v>
      </c>
      <c r="C40" s="82">
        <v>315.36915361911156</v>
      </c>
      <c r="D40" s="27">
        <v>291.63483704675747</v>
      </c>
      <c r="E40" s="27">
        <v>607.00399066586897</v>
      </c>
      <c r="F40" s="27">
        <v>438.94588896697121</v>
      </c>
      <c r="G40" s="27">
        <v>1045.9498796328401</v>
      </c>
      <c r="H40" s="27">
        <v>227.75414305359791</v>
      </c>
      <c r="I40" s="27">
        <v>1273.7040226864381</v>
      </c>
      <c r="J40" s="27">
        <v>5.3410634809088782</v>
      </c>
      <c r="K40" s="30">
        <v>1279.0450861673469</v>
      </c>
      <c r="O40" s="54"/>
    </row>
    <row r="41" spans="1:16" x14ac:dyDescent="0.35">
      <c r="A41" s="24" t="s">
        <v>10</v>
      </c>
      <c r="B41" s="55">
        <v>3033</v>
      </c>
      <c r="C41" s="82">
        <v>145.92126113909984</v>
      </c>
      <c r="D41" s="27">
        <v>-284.96387126827841</v>
      </c>
      <c r="E41" s="27">
        <v>-139.04261012917854</v>
      </c>
      <c r="F41" s="27">
        <v>435.04747774480711</v>
      </c>
      <c r="G41" s="27">
        <v>296.0048676156286</v>
      </c>
      <c r="H41" s="27">
        <v>221.79610738535453</v>
      </c>
      <c r="I41" s="27">
        <v>517.80097500098304</v>
      </c>
      <c r="J41" s="27">
        <v>132.27365644576327</v>
      </c>
      <c r="K41" s="30">
        <v>650.07463144674625</v>
      </c>
      <c r="O41" s="54"/>
    </row>
    <row r="42" spans="1:16" x14ac:dyDescent="0.35">
      <c r="A42" s="24" t="s">
        <v>11</v>
      </c>
      <c r="B42" s="55">
        <v>1513</v>
      </c>
      <c r="C42" s="82">
        <v>608.29337652069489</v>
      </c>
      <c r="D42" s="27">
        <v>-306.89429283757238</v>
      </c>
      <c r="E42" s="27">
        <v>301.39908368312251</v>
      </c>
      <c r="F42" s="27">
        <v>-20.690680766688697</v>
      </c>
      <c r="G42" s="27">
        <v>280.70840291643378</v>
      </c>
      <c r="H42" s="27">
        <v>248.53450675871156</v>
      </c>
      <c r="I42" s="27">
        <v>529.24290967514537</v>
      </c>
      <c r="J42" s="27">
        <v>83.962987442167872</v>
      </c>
      <c r="K42" s="30">
        <v>613.20589711731327</v>
      </c>
      <c r="O42" s="54"/>
    </row>
    <row r="43" spans="1:16" x14ac:dyDescent="0.35">
      <c r="A43" s="24" t="s">
        <v>12</v>
      </c>
      <c r="B43" s="55">
        <v>21293</v>
      </c>
      <c r="C43" s="82">
        <v>501.13727716993793</v>
      </c>
      <c r="D43" s="27">
        <v>-237.10775955253089</v>
      </c>
      <c r="E43" s="27">
        <v>264.02951761740701</v>
      </c>
      <c r="F43" s="27">
        <v>217.57366270605363</v>
      </c>
      <c r="G43" s="27">
        <v>481.60318032346066</v>
      </c>
      <c r="H43" s="27">
        <v>144.9070019289727</v>
      </c>
      <c r="I43" s="27">
        <v>626.51018225243342</v>
      </c>
      <c r="J43" s="27">
        <v>-105.39008124735828</v>
      </c>
      <c r="K43" s="30">
        <v>521.12010100507518</v>
      </c>
      <c r="O43" s="42"/>
    </row>
    <row r="44" spans="1:16" x14ac:dyDescent="0.35">
      <c r="A44" s="24" t="s">
        <v>13</v>
      </c>
      <c r="B44" s="55">
        <v>3777</v>
      </c>
      <c r="C44" s="82">
        <v>282.92099063419403</v>
      </c>
      <c r="D44" s="27">
        <v>559.36010756534927</v>
      </c>
      <c r="E44" s="27">
        <v>842.28109819954318</v>
      </c>
      <c r="F44" s="27">
        <v>107.10669843791369</v>
      </c>
      <c r="G44" s="27">
        <v>949.38779663745697</v>
      </c>
      <c r="H44" s="27">
        <v>235.84092493472136</v>
      </c>
      <c r="I44" s="27">
        <v>1185.2287215721783</v>
      </c>
      <c r="J44" s="27">
        <v>-3.7783955520254171</v>
      </c>
      <c r="K44" s="30">
        <v>1181.4503260201529</v>
      </c>
      <c r="O44" s="54"/>
    </row>
    <row r="45" spans="1:16" x14ac:dyDescent="0.35">
      <c r="A45" s="24" t="s">
        <v>14</v>
      </c>
      <c r="B45" s="55">
        <v>6891</v>
      </c>
      <c r="C45" s="82">
        <v>49.643731007112812</v>
      </c>
      <c r="D45" s="27">
        <v>29.707359688167514</v>
      </c>
      <c r="E45" s="27">
        <v>79.35109069528032</v>
      </c>
      <c r="F45" s="27">
        <v>441.74590044986212</v>
      </c>
      <c r="G45" s="27">
        <v>521.0969911451424</v>
      </c>
      <c r="H45" s="27">
        <v>198.08859707741499</v>
      </c>
      <c r="I45" s="27">
        <v>719.18558822255739</v>
      </c>
      <c r="J45" s="27">
        <v>31.227252938615585</v>
      </c>
      <c r="K45" s="30">
        <v>750.41284116117299</v>
      </c>
      <c r="O45" s="54"/>
    </row>
    <row r="46" spans="1:16" x14ac:dyDescent="0.35">
      <c r="A46" s="24" t="s">
        <v>15</v>
      </c>
      <c r="B46" s="55">
        <v>1479</v>
      </c>
      <c r="C46" s="82">
        <v>-50.349677561094623</v>
      </c>
      <c r="D46" s="27">
        <v>-60.599390503635227</v>
      </c>
      <c r="E46" s="27">
        <v>-110.94906806472984</v>
      </c>
      <c r="F46" s="27">
        <v>444.90060851926978</v>
      </c>
      <c r="G46" s="27">
        <v>333.95154045453995</v>
      </c>
      <c r="H46" s="27">
        <v>248.39866623328049</v>
      </c>
      <c r="I46" s="27">
        <v>582.35020668782045</v>
      </c>
      <c r="J46" s="27">
        <v>-223.80392156862746</v>
      </c>
      <c r="K46" s="30">
        <v>358.54628511919299</v>
      </c>
      <c r="O46" s="54"/>
    </row>
    <row r="47" spans="1:16" x14ac:dyDescent="0.35">
      <c r="A47" s="24" t="s">
        <v>16</v>
      </c>
      <c r="B47" s="55">
        <v>2420</v>
      </c>
      <c r="C47" s="82">
        <v>-0.96822071672871335</v>
      </c>
      <c r="D47" s="27">
        <v>-768.72214929787958</v>
      </c>
      <c r="E47" s="27">
        <v>-769.69037001460833</v>
      </c>
      <c r="F47" s="27">
        <v>401.47975206611568</v>
      </c>
      <c r="G47" s="27">
        <v>-368.21061794849265</v>
      </c>
      <c r="H47" s="27">
        <v>217.95531015459491</v>
      </c>
      <c r="I47" s="27">
        <v>-150.25530779389771</v>
      </c>
      <c r="J47" s="27">
        <v>41.56074380165289</v>
      </c>
      <c r="K47" s="30">
        <v>-108.69456399224482</v>
      </c>
      <c r="O47" s="54"/>
      <c r="P47" s="56"/>
    </row>
    <row r="48" spans="1:16" x14ac:dyDescent="0.35">
      <c r="A48" s="24" t="s">
        <v>17</v>
      </c>
      <c r="B48" s="55">
        <v>19973</v>
      </c>
      <c r="C48" s="82">
        <v>-87.108633504067711</v>
      </c>
      <c r="D48" s="27">
        <v>90.474486993368458</v>
      </c>
      <c r="E48" s="27">
        <v>3.3658534893007506</v>
      </c>
      <c r="F48" s="27">
        <v>323.08125970059581</v>
      </c>
      <c r="G48" s="27">
        <v>326.44711318989653</v>
      </c>
      <c r="H48" s="27">
        <v>166.37607367425321</v>
      </c>
      <c r="I48" s="27">
        <v>492.8231868641497</v>
      </c>
      <c r="J48" s="27">
        <v>-117.53131727832574</v>
      </c>
      <c r="K48" s="30">
        <v>375.29186958582397</v>
      </c>
    </row>
    <row r="49" spans="1:11" x14ac:dyDescent="0.35">
      <c r="A49" s="24" t="s">
        <v>18</v>
      </c>
      <c r="B49" s="55">
        <v>1941</v>
      </c>
      <c r="C49" s="82">
        <v>106.68026487769683</v>
      </c>
      <c r="D49" s="27">
        <v>445.58244918476248</v>
      </c>
      <c r="E49" s="27">
        <v>552.26271406245928</v>
      </c>
      <c r="F49" s="27">
        <v>497.07006697578566</v>
      </c>
      <c r="G49" s="27">
        <v>1049.332781038245</v>
      </c>
      <c r="H49" s="27">
        <v>251.97843179058191</v>
      </c>
      <c r="I49" s="27">
        <v>1301.3112128288269</v>
      </c>
      <c r="J49" s="27">
        <v>127.98505924781041</v>
      </c>
      <c r="K49" s="30">
        <v>1429.2962720766373</v>
      </c>
    </row>
    <row r="50" spans="1:11" x14ac:dyDescent="0.35">
      <c r="A50" s="24" t="s">
        <v>19</v>
      </c>
      <c r="B50" s="55">
        <v>3490</v>
      </c>
      <c r="C50" s="82">
        <v>378.87419416737134</v>
      </c>
      <c r="D50" s="27">
        <v>595.50008897642715</v>
      </c>
      <c r="E50" s="27">
        <v>974.37428314379849</v>
      </c>
      <c r="F50" s="27">
        <v>-38.854441260744984</v>
      </c>
      <c r="G50" s="27">
        <v>935.51984188305346</v>
      </c>
      <c r="H50" s="27">
        <v>234.25119284564349</v>
      </c>
      <c r="I50" s="27">
        <v>1169.771034728697</v>
      </c>
      <c r="J50" s="27">
        <v>14.124068767908309</v>
      </c>
      <c r="K50" s="30">
        <v>1183.8951034966053</v>
      </c>
    </row>
    <row r="51" spans="1:11" x14ac:dyDescent="0.35">
      <c r="A51" s="57" t="s">
        <v>30</v>
      </c>
      <c r="B51" s="58">
        <f>SUM(B32:B50)</f>
        <v>248363</v>
      </c>
      <c r="C51" s="76">
        <f>('Vos-laskelma 2024'!C51/'Vos-laskelma 2024'!$B51)</f>
        <v>151.43776968174853</v>
      </c>
      <c r="D51" s="83">
        <f>('Vos-laskelma 2024'!D51/'Vos-laskelma 2024'!$B51)</f>
        <v>-23.013631258861825</v>
      </c>
      <c r="E51" s="83">
        <f>('Vos-laskelma 2024'!E51/'Vos-laskelma 2024'!$B51)</f>
        <v>128.42413842288676</v>
      </c>
      <c r="F51" s="83">
        <f>('Vos-laskelma 2024'!F51/'Vos-laskelma 2024'!$B51)</f>
        <v>272.49398662441666</v>
      </c>
      <c r="G51" s="83">
        <f>('Vos-laskelma 2024'!G51/'Vos-laskelma 2024'!$B51)</f>
        <v>400.91812504730348</v>
      </c>
      <c r="H51" s="83">
        <f>('Vos-laskelma 2024'!H51/'Vos-laskelma 2024'!$B51)</f>
        <v>174.07448826034758</v>
      </c>
      <c r="I51" s="83">
        <f>('Vos-laskelma 2024'!I51/'Vos-laskelma 2024'!$B51)</f>
        <v>574.99261330765069</v>
      </c>
      <c r="J51" s="83">
        <f>('Vos-laskelma 2024'!J51/'Vos-laskelma 2024'!$B51)</f>
        <v>-39.720207921469786</v>
      </c>
      <c r="K51" s="84">
        <f>('Vos-laskelma 2024'!K51/'Vos-laskelma 2024'!$B51)</f>
        <v>535.27240538618105</v>
      </c>
    </row>
  </sheetData>
  <conditionalFormatting sqref="B31:K51">
    <cfRule type="cellIs" dxfId="2" priority="1" operator="lessThan">
      <formula>0</formula>
    </cfRule>
  </conditionalFormatting>
  <conditionalFormatting sqref="C5:M25">
    <cfRule type="cellIs" dxfId="1" priority="2" operator="lessThan">
      <formula>0</formula>
    </cfRule>
  </conditionalFormatting>
  <printOptions gridLines="1"/>
  <pageMargins left="0" right="0" top="0" bottom="0" header="0" footer="0"/>
  <pageSetup paperSize="9" scale="87" orientation="landscape" r:id="rId1"/>
  <rowBreaks count="1" manualBreakCount="1">
    <brk id="26" max="16383" man="1"/>
  </rowBreaks>
  <ignoredErrors>
    <ignoredError sqref="B25 B51:K51 D25:M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G25"/>
  <sheetViews>
    <sheetView zoomScaleNormal="100" workbookViewId="0">
      <selection activeCell="A3" sqref="A3"/>
    </sheetView>
  </sheetViews>
  <sheetFormatPr defaultColWidth="8.81640625" defaultRowHeight="14.5" x14ac:dyDescent="0.35"/>
  <cols>
    <col min="1" max="1" width="19" style="4" customWidth="1"/>
    <col min="2" max="2" width="11.36328125" style="4" bestFit="1" customWidth="1"/>
    <col min="3" max="4" width="12" style="4" bestFit="1" customWidth="1"/>
    <col min="5" max="5" width="8.81640625" style="4"/>
    <col min="6" max="6" width="13.453125" style="4" bestFit="1" customWidth="1"/>
    <col min="7" max="7" width="12.26953125" style="4" bestFit="1" customWidth="1"/>
    <col min="8" max="16384" width="8.81640625" style="4"/>
  </cols>
  <sheetData>
    <row r="1" spans="1:7" ht="18.5" x14ac:dyDescent="0.45">
      <c r="A1" s="85" t="s">
        <v>57</v>
      </c>
    </row>
    <row r="2" spans="1:7" x14ac:dyDescent="0.35">
      <c r="A2" s="4" t="s">
        <v>59</v>
      </c>
    </row>
    <row r="4" spans="1:7" ht="58" x14ac:dyDescent="0.35">
      <c r="A4" s="86" t="s">
        <v>0</v>
      </c>
      <c r="B4" s="87" t="s">
        <v>44</v>
      </c>
      <c r="C4" s="88" t="s">
        <v>45</v>
      </c>
      <c r="D4" s="88" t="s">
        <v>46</v>
      </c>
    </row>
    <row r="5" spans="1:7" x14ac:dyDescent="0.35">
      <c r="A5" s="89" t="s">
        <v>21</v>
      </c>
      <c r="B5" s="81">
        <v>140480440.63116673</v>
      </c>
      <c r="C5" s="52">
        <v>-337501449.59403598</v>
      </c>
      <c r="D5" s="52">
        <v>-215806261.89769021</v>
      </c>
      <c r="F5" s="54"/>
      <c r="G5" s="54"/>
    </row>
    <row r="6" spans="1:7" x14ac:dyDescent="0.35">
      <c r="A6" s="89" t="s">
        <v>1</v>
      </c>
      <c r="B6" s="82">
        <v>367553.516</v>
      </c>
      <c r="C6" s="27">
        <v>-521919.68820000003</v>
      </c>
      <c r="D6" s="27">
        <v>-154366.17220000003</v>
      </c>
      <c r="F6" s="54"/>
      <c r="G6" s="54"/>
    </row>
    <row r="7" spans="1:7" x14ac:dyDescent="0.35">
      <c r="A7" s="89" t="s">
        <v>2</v>
      </c>
      <c r="B7" s="82">
        <v>41136.992999999995</v>
      </c>
      <c r="C7" s="27">
        <v>-33098.730000000003</v>
      </c>
      <c r="D7" s="27">
        <v>8038.2629999999917</v>
      </c>
      <c r="F7" s="54"/>
      <c r="G7" s="54"/>
    </row>
    <row r="8" spans="1:7" x14ac:dyDescent="0.35">
      <c r="A8" s="89" t="s">
        <v>3</v>
      </c>
      <c r="B8" s="82">
        <v>44131.64</v>
      </c>
      <c r="C8" s="27">
        <v>-921968.27641000017</v>
      </c>
      <c r="D8" s="27">
        <v>-877836.63641000015</v>
      </c>
      <c r="F8" s="54"/>
      <c r="G8" s="54"/>
    </row>
    <row r="9" spans="1:7" x14ac:dyDescent="0.35">
      <c r="A9" s="89" t="s">
        <v>4</v>
      </c>
      <c r="B9" s="82">
        <v>36250.99</v>
      </c>
      <c r="C9" s="27">
        <v>-32342.187600000005</v>
      </c>
      <c r="D9" s="27">
        <v>3908.8023999999932</v>
      </c>
      <c r="F9" s="54"/>
      <c r="G9" s="54"/>
    </row>
    <row r="10" spans="1:7" x14ac:dyDescent="0.35">
      <c r="A10" s="89" t="s">
        <v>5</v>
      </c>
      <c r="B10" s="82">
        <v>306005.63949999999</v>
      </c>
      <c r="C10" s="27">
        <v>-126169.2065</v>
      </c>
      <c r="D10" s="27">
        <v>179836.43299999999</v>
      </c>
      <c r="F10" s="54"/>
      <c r="G10" s="54"/>
    </row>
    <row r="11" spans="1:7" x14ac:dyDescent="0.35">
      <c r="A11" s="89" t="s">
        <v>6</v>
      </c>
      <c r="B11" s="82">
        <v>1258539.8050000002</v>
      </c>
      <c r="C11" s="27">
        <v>-4439892.0125399996</v>
      </c>
      <c r="D11" s="27">
        <v>-3181352.2075399994</v>
      </c>
      <c r="F11" s="54"/>
      <c r="G11" s="54"/>
    </row>
    <row r="12" spans="1:7" x14ac:dyDescent="0.35">
      <c r="A12" s="89" t="s">
        <v>7</v>
      </c>
      <c r="B12" s="82">
        <v>592782.49300000002</v>
      </c>
      <c r="C12" s="27">
        <v>-289345.94539999997</v>
      </c>
      <c r="D12" s="27">
        <v>303436.54760000005</v>
      </c>
      <c r="F12" s="54"/>
      <c r="G12" s="54"/>
    </row>
    <row r="13" spans="1:7" x14ac:dyDescent="0.35">
      <c r="A13" s="89" t="s">
        <v>8</v>
      </c>
      <c r="B13" s="82">
        <v>151623.70599999998</v>
      </c>
      <c r="C13" s="27">
        <v>-292309.06980000006</v>
      </c>
      <c r="D13" s="27">
        <v>-140685.36380000008</v>
      </c>
      <c r="F13" s="54"/>
      <c r="G13" s="54"/>
    </row>
    <row r="14" spans="1:7" x14ac:dyDescent="0.35">
      <c r="A14" s="89" t="s">
        <v>9</v>
      </c>
      <c r="B14" s="82">
        <v>228617.65650000004</v>
      </c>
      <c r="C14" s="27">
        <v>-91179.12049999999</v>
      </c>
      <c r="D14" s="27">
        <v>137438.53600000005</v>
      </c>
      <c r="F14" s="54"/>
      <c r="G14" s="54"/>
    </row>
    <row r="15" spans="1:7" x14ac:dyDescent="0.35">
      <c r="A15" s="89" t="s">
        <v>10</v>
      </c>
      <c r="B15" s="82">
        <v>85189.826499999996</v>
      </c>
      <c r="C15" s="27">
        <v>-74141.155200000008</v>
      </c>
      <c r="D15" s="27">
        <v>11048.671299999987</v>
      </c>
      <c r="F15" s="54"/>
      <c r="G15" s="54"/>
    </row>
    <row r="16" spans="1:7" x14ac:dyDescent="0.35">
      <c r="A16" s="89" t="s">
        <v>11</v>
      </c>
      <c r="B16" s="82">
        <v>231769.91650000002</v>
      </c>
      <c r="C16" s="27">
        <v>-20489.690000000002</v>
      </c>
      <c r="D16" s="27">
        <v>211280.22650000002</v>
      </c>
      <c r="F16" s="54"/>
      <c r="G16" s="54"/>
    </row>
    <row r="17" spans="1:7" x14ac:dyDescent="0.35">
      <c r="A17" s="89" t="s">
        <v>12</v>
      </c>
      <c r="B17" s="82">
        <v>551881.91950000008</v>
      </c>
      <c r="C17" s="27">
        <v>-516130.56270999991</v>
      </c>
      <c r="D17" s="27">
        <v>35751.356790000165</v>
      </c>
      <c r="F17" s="54"/>
      <c r="G17" s="54"/>
    </row>
    <row r="18" spans="1:7" x14ac:dyDescent="0.35">
      <c r="A18" s="89" t="s">
        <v>13</v>
      </c>
      <c r="B18" s="82">
        <v>92991.669999999984</v>
      </c>
      <c r="C18" s="27">
        <v>-89082.867599999998</v>
      </c>
      <c r="D18" s="27">
        <v>3908.8023999999859</v>
      </c>
      <c r="F18" s="54"/>
      <c r="G18" s="54"/>
    </row>
    <row r="19" spans="1:7" x14ac:dyDescent="0.35">
      <c r="A19" s="89" t="s">
        <v>14</v>
      </c>
      <c r="B19" s="82">
        <v>272670.49000000005</v>
      </c>
      <c r="C19" s="27">
        <v>-126448.18151000002</v>
      </c>
      <c r="D19" s="27">
        <v>146222.30849000002</v>
      </c>
      <c r="F19" s="54"/>
      <c r="G19" s="54"/>
    </row>
    <row r="20" spans="1:7" x14ac:dyDescent="0.35">
      <c r="A20" s="89" t="s">
        <v>15</v>
      </c>
      <c r="B20" s="82">
        <v>15761.3</v>
      </c>
      <c r="C20" s="27">
        <v>-52012.29</v>
      </c>
      <c r="D20" s="27">
        <v>-36250.990000000005</v>
      </c>
      <c r="F20" s="54"/>
      <c r="G20" s="54"/>
    </row>
    <row r="21" spans="1:7" x14ac:dyDescent="0.35">
      <c r="A21" s="89" t="s">
        <v>16</v>
      </c>
      <c r="B21" s="82">
        <v>937797.35000000021</v>
      </c>
      <c r="C21" s="27">
        <v>-126799.65849999999</v>
      </c>
      <c r="D21" s="27">
        <v>810997.69150000019</v>
      </c>
      <c r="F21" s="54"/>
      <c r="G21" s="54"/>
    </row>
    <row r="22" spans="1:7" x14ac:dyDescent="0.35">
      <c r="A22" s="89" t="s">
        <v>17</v>
      </c>
      <c r="B22" s="82">
        <v>437376.07500000007</v>
      </c>
      <c r="C22" s="27">
        <v>-249091.58520000003</v>
      </c>
      <c r="D22" s="27">
        <v>188284.48980000004</v>
      </c>
      <c r="F22" s="54"/>
      <c r="G22" s="54"/>
    </row>
    <row r="23" spans="1:7" x14ac:dyDescent="0.35">
      <c r="A23" s="89" t="s">
        <v>18</v>
      </c>
      <c r="B23" s="82">
        <v>253914.54300000001</v>
      </c>
      <c r="C23" s="27">
        <v>-40222.837599999999</v>
      </c>
      <c r="D23" s="27">
        <v>213691.70540000001</v>
      </c>
      <c r="F23" s="54"/>
      <c r="G23" s="54"/>
    </row>
    <row r="24" spans="1:7" x14ac:dyDescent="0.35">
      <c r="A24" s="89" t="s">
        <v>19</v>
      </c>
      <c r="B24" s="82">
        <v>97720.06</v>
      </c>
      <c r="C24" s="27">
        <v>-36250.99</v>
      </c>
      <c r="D24" s="27">
        <v>61469.07</v>
      </c>
      <c r="F24" s="54"/>
      <c r="G24" s="54"/>
    </row>
    <row r="25" spans="1:7" x14ac:dyDescent="0.35">
      <c r="A25" s="90" t="s">
        <v>30</v>
      </c>
      <c r="B25" s="76">
        <f>SUM(B6:B24)</f>
        <v>6003715.5894999998</v>
      </c>
      <c r="C25" s="83">
        <f t="shared" ref="C25:D25" si="0">SUM(C6:C24)</f>
        <v>-8078894.0552700004</v>
      </c>
      <c r="D25" s="83">
        <f t="shared" si="0"/>
        <v>-2075178.4657699994</v>
      </c>
      <c r="F25" s="54"/>
      <c r="G25" s="54"/>
    </row>
  </sheetData>
  <phoneticPr fontId="21" type="noConversion"/>
  <conditionalFormatting sqref="B5:D25">
    <cfRule type="cellIs" dxfId="0" priority="1" operator="lessThan">
      <formula>0</formula>
    </cfRule>
  </conditionalFormatting>
  <printOptions gridLines="1"/>
  <pageMargins left="0" right="0" top="0" bottom="0" header="0" footer="0"/>
  <pageSetup paperSize="9" orientation="landscape" r:id="rId1"/>
  <ignoredErrors>
    <ignoredError sqref="B25:D25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0733F-E78A-4761-84F6-271DD56A53FC}">
  <ds:schemaRefs>
    <ds:schemaRef ds:uri="http://schemas.microsoft.com/office/2006/metadata/properties"/>
    <ds:schemaRef ds:uri="http://schemas.microsoft.com/office/infopath/2007/PartnerControls"/>
    <ds:schemaRef ds:uri="20687e04-2b66-4153-a4a5-df37f3cb410c"/>
    <ds:schemaRef ds:uri="27da45db-5c56-40f0-812e-9e795a9ded2e"/>
  </ds:schemaRefs>
</ds:datastoreItem>
</file>

<file path=customXml/itemProps2.xml><?xml version="1.0" encoding="utf-8"?>
<ds:datastoreItem xmlns:ds="http://schemas.openxmlformats.org/officeDocument/2006/customXml" ds:itemID="{92E74700-9655-4815-9DAE-3314CF2C5A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D797C-F66D-418F-9CFE-11A2C0C3E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87e04-2b66-4153-a4a5-df37f3cb410c"/>
    <ds:schemaRef ds:uri="27da45db-5c56-40f0-812e-9e795a9de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Vos-laskelma 2024</vt:lpstr>
      <vt:lpstr>Vos-laskelma €as.</vt:lpstr>
      <vt:lpstr>Kotikuntakorvaukset</vt:lpstr>
      <vt:lpstr>Kotikuntakorvaukset!Tulostusalue</vt:lpstr>
      <vt:lpstr>'Vos-laskelma €as.'!Tulostusalue</vt:lpstr>
      <vt:lpstr>'Vos-laskelma 2024'!Tulostusalue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2024-10-02T10:14:46Z</dcterms:created>
  <dcterms:modified xsi:type="dcterms:W3CDTF">2024-10-02T10:19:04Z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