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7" documentId="8_{BAB04392-0F22-47D3-9D60-66C42B8038A1}" xr6:coauthVersionLast="47" xr6:coauthVersionMax="47" xr10:uidLastSave="{D578813D-9224-4544-BF03-19E89C5DE2E1}"/>
  <bookViews>
    <workbookView xWindow="28680" yWindow="-120" windowWidth="29040" windowHeight="15840" xr2:uid="{00000000-000D-0000-FFFF-FFFF00000000}"/>
  </bookViews>
  <sheets>
    <sheet name="Vos-laskelma 2023" sheetId="3" r:id="rId1"/>
    <sheet name="Vos-laskelma 2023 €as" sheetId="14" r:id="rId2"/>
    <sheet name="Kotikuntakorvaukset" sheetId="5" r:id="rId3"/>
    <sheet name="Pp-vos-erittely" sheetId="10" r:id="rId4"/>
  </sheets>
  <definedNames>
    <definedName name="_xlnm._FilterDatabase" localSheetId="0" hidden="1">'Vos-laskelma 2023'!$A$6:$AB$6</definedName>
    <definedName name="_xlnm._FilterDatabase" localSheetId="1" hidden="1">'Vos-laskelma 2023 €as'!$A$6:$W$6</definedName>
    <definedName name="_xlnm.Print_Area" localSheetId="2">Kotikuntakorvaukset!$A$1:$K$25</definedName>
    <definedName name="_xlnm.Print_Area" localSheetId="3">'Pp-vos-erittely'!$A$1:$U$36</definedName>
    <definedName name="_xlnm.Print_Area" localSheetId="0">'Vos-laskelma 2023'!$A$1:$Q$53</definedName>
    <definedName name="_xlnm.Print_Area" localSheetId="1">'Vos-laskelma 2023 €as'!$A$1:$L$53</definedName>
    <definedName name="_xlnm.Print_Titles" localSheetId="3">'Pp-vos-erittely'!$A:$A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0" l="1"/>
  <c r="R27" i="10"/>
  <c r="P27" i="10"/>
  <c r="D33" i="14"/>
  <c r="E33" i="14"/>
  <c r="F33" i="14"/>
  <c r="G33" i="14"/>
  <c r="H33" i="14"/>
  <c r="D34" i="14"/>
  <c r="E34" i="14"/>
  <c r="F34" i="14"/>
  <c r="G34" i="14"/>
  <c r="H34" i="14"/>
  <c r="D35" i="14"/>
  <c r="E35" i="14"/>
  <c r="F35" i="14"/>
  <c r="G35" i="14"/>
  <c r="H35" i="14"/>
  <c r="D36" i="14"/>
  <c r="E36" i="14"/>
  <c r="F36" i="14"/>
  <c r="G36" i="14"/>
  <c r="H36" i="14"/>
  <c r="D37" i="14"/>
  <c r="E37" i="14"/>
  <c r="F37" i="14"/>
  <c r="G37" i="14"/>
  <c r="H37" i="14"/>
  <c r="D38" i="14"/>
  <c r="E38" i="14"/>
  <c r="F38" i="14"/>
  <c r="G38" i="14"/>
  <c r="H38" i="14"/>
  <c r="D39" i="14"/>
  <c r="E39" i="14"/>
  <c r="F39" i="14"/>
  <c r="G39" i="14"/>
  <c r="H39" i="14"/>
  <c r="D40" i="14"/>
  <c r="E40" i="14"/>
  <c r="F40" i="14"/>
  <c r="G40" i="14"/>
  <c r="H40" i="14"/>
  <c r="D41" i="14"/>
  <c r="E41" i="14"/>
  <c r="F41" i="14"/>
  <c r="G41" i="14"/>
  <c r="H41" i="14"/>
  <c r="D42" i="14"/>
  <c r="E42" i="14"/>
  <c r="F42" i="14"/>
  <c r="G42" i="14"/>
  <c r="H42" i="14"/>
  <c r="D43" i="14"/>
  <c r="E43" i="14"/>
  <c r="F43" i="14"/>
  <c r="G43" i="14"/>
  <c r="H43" i="14"/>
  <c r="D44" i="14"/>
  <c r="E44" i="14"/>
  <c r="F44" i="14"/>
  <c r="G44" i="14"/>
  <c r="H44" i="14"/>
  <c r="D45" i="14"/>
  <c r="E45" i="14"/>
  <c r="F45" i="14"/>
  <c r="G45" i="14"/>
  <c r="H45" i="14"/>
  <c r="D46" i="14"/>
  <c r="E46" i="14"/>
  <c r="F46" i="14"/>
  <c r="G46" i="14"/>
  <c r="H46" i="14"/>
  <c r="D47" i="14"/>
  <c r="E47" i="14"/>
  <c r="F47" i="14"/>
  <c r="G47" i="14"/>
  <c r="H47" i="14"/>
  <c r="D48" i="14"/>
  <c r="E48" i="14"/>
  <c r="F48" i="14"/>
  <c r="G48" i="14"/>
  <c r="H48" i="14"/>
  <c r="D49" i="14"/>
  <c r="E49" i="14"/>
  <c r="F49" i="14"/>
  <c r="G49" i="14"/>
  <c r="H49" i="14"/>
  <c r="D50" i="14"/>
  <c r="E50" i="14"/>
  <c r="F50" i="14"/>
  <c r="G50" i="14"/>
  <c r="H50" i="14"/>
  <c r="D51" i="14"/>
  <c r="E51" i="14"/>
  <c r="F51" i="14"/>
  <c r="G51" i="14"/>
  <c r="H51" i="14"/>
  <c r="D52" i="14"/>
  <c r="E52" i="14"/>
  <c r="F52" i="14"/>
  <c r="G52" i="14"/>
  <c r="H52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33" i="14"/>
  <c r="B26" i="14" l="1"/>
  <c r="B53" i="14"/>
  <c r="C25" i="5" l="1"/>
  <c r="D25" i="5"/>
  <c r="E25" i="5"/>
  <c r="F25" i="5"/>
  <c r="G25" i="5"/>
  <c r="H25" i="5"/>
  <c r="I25" i="5"/>
  <c r="B25" i="5"/>
  <c r="B27" i="10" l="1"/>
  <c r="C27" i="10"/>
  <c r="D27" i="10"/>
  <c r="E27" i="10"/>
  <c r="G27" i="10"/>
  <c r="H27" i="10"/>
  <c r="J27" i="10"/>
  <c r="K27" i="10"/>
  <c r="L27" i="10"/>
  <c r="M27" i="10"/>
  <c r="N27" i="10"/>
  <c r="O27" i="10"/>
  <c r="Q27" i="10"/>
  <c r="S27" i="10"/>
  <c r="I27" i="10" l="1"/>
  <c r="U27" i="10"/>
  <c r="D26" i="3"/>
  <c r="E26" i="3"/>
  <c r="F26" i="3"/>
  <c r="C53" i="3" l="1"/>
  <c r="C53" i="14" s="1"/>
  <c r="D53" i="3"/>
  <c r="D53" i="14" s="1"/>
  <c r="F53" i="3"/>
  <c r="F53" i="14" s="1"/>
  <c r="G53" i="3"/>
  <c r="B53" i="3"/>
  <c r="C26" i="3"/>
  <c r="G26" i="3"/>
  <c r="I26" i="3"/>
  <c r="J26" i="3"/>
  <c r="B26" i="3"/>
  <c r="F26" i="14" s="1"/>
  <c r="G53" i="14" l="1"/>
  <c r="Q26" i="3"/>
  <c r="I26" i="14"/>
  <c r="G26" i="14"/>
  <c r="J26" i="14"/>
  <c r="C26" i="14"/>
  <c r="D26" i="14"/>
  <c r="E26" i="14"/>
  <c r="H26" i="3"/>
  <c r="H26" i="14" s="1"/>
  <c r="E53" i="3"/>
  <c r="E53" i="14" l="1"/>
  <c r="P26" i="3"/>
  <c r="H53" i="3"/>
  <c r="K26" i="3"/>
  <c r="K26" i="14" l="1"/>
  <c r="L26" i="3"/>
  <c r="H53" i="14"/>
  <c r="I53" i="3"/>
  <c r="M26" i="3"/>
  <c r="N26" i="3" s="1"/>
  <c r="O26" i="3" l="1"/>
  <c r="L26" i="14"/>
</calcChain>
</file>

<file path=xl/sharedStrings.xml><?xml version="1.0" encoding="utf-8"?>
<sst xmlns="http://schemas.openxmlformats.org/spreadsheetml/2006/main" count="221" uniqueCount="84">
  <si>
    <t>Kunta</t>
  </si>
  <si>
    <t>Iisalmi</t>
  </si>
  <si>
    <t>Joroinen</t>
  </si>
  <si>
    <t>Kaavi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</si>
  <si>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</si>
  <si>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</si>
  <si>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</si>
  <si>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</si>
  <si>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</si>
  <si>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</si>
  <si>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</si>
  <si>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</si>
  <si>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</si>
  <si>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</si>
  <si>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</si>
  <si>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</si>
  <si>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</si>
  <si>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</si>
  <si>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</si>
  <si>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</si>
  <si>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Huom! Kotikuntakorvaukset erillisellä välilehdellä</t>
  </si>
  <si>
    <t>Kuntien valtionosuudet ja veromenetysten korvaukset 2022, yhteenveto</t>
  </si>
  <si>
    <t>Kuntien valtionosuudet ja veromenetysten korvaukset 2023, yhteenveto</t>
  </si>
  <si>
    <t>Manner-Suomi</t>
  </si>
  <si>
    <t>Kunnan peruspalvelujen valtionosuus vuonna 2023</t>
  </si>
  <si>
    <t>Taulukossa näytetään valikoituja laskentatekijöitä, jotka vaikuttavat peruspalvelujen valtionosuuden määrään. Kattava erittely kaikista laskentatekijöistä VM:n verkkosivuilla olevassa alkuperäislähteessä.</t>
  </si>
  <si>
    <t>LISÄOSAT</t>
  </si>
  <si>
    <t>Syrjäisyys</t>
  </si>
  <si>
    <t>VM vos yhteensä</t>
  </si>
  <si>
    <t>Asukas-
luku 
31.12.
2021</t>
  </si>
  <si>
    <t>Asukas-
luku 
 31.12.
2020</t>
  </si>
  <si>
    <t>Perus-
palvelujen 
valtion-
osuus ilman 
tasausta</t>
  </si>
  <si>
    <t>Vero-
tuloihin 
perustuva 
valtion-
osuuksien 
tasaus</t>
  </si>
  <si>
    <t>Kunnan 
perus-
palvelujen 
valtion-
osuus 
yhteensä</t>
  </si>
  <si>
    <t xml:space="preserve">Opetus- ja 
kulttuuri-
toimen 
valtion-
osuus </t>
  </si>
  <si>
    <t xml:space="preserve">Vero-
menetysten 
korvaus        </t>
  </si>
  <si>
    <t>Vero-
menetysten 
korvaus 
(ml. vero-
lykkäysten 
takaisin-
perintä)</t>
  </si>
  <si>
    <t>Valtion-
osuudet 
yhteensä</t>
  </si>
  <si>
    <t>Valtion-
osuudet 
€/as.</t>
  </si>
  <si>
    <t>Valtion-
osuuksien 
muutos 
yhteensä 
€ 2022-23</t>
  </si>
  <si>
    <t>Muutos 
yhteensä %</t>
  </si>
  <si>
    <t>Muutos 
yhteensä 
€/as.</t>
  </si>
  <si>
    <t>Perus-
palveluiden 
valtion-
osuuden 
muutos, %</t>
  </si>
  <si>
    <t>Vero-
menetysten 
korvauksen 
muutos 
(ml. vero-
lykkäysten 
takaisin-
perintä), %</t>
  </si>
  <si>
    <t>Pohjois-Savo</t>
  </si>
  <si>
    <t>Sote-
uudistuksen 
muutos-
rajoitin</t>
  </si>
  <si>
    <t>Kotikunta-
korvaukset, 
tulot 
2022</t>
  </si>
  <si>
    <t>Kotikunta-
korvaukset, 
menot 
2022</t>
  </si>
  <si>
    <t>Valtionosuus 
ja kotikunta-
korvaukset 
yhteensä 
2022</t>
  </si>
  <si>
    <t>Asukas-
määrä 31.12.
2021</t>
  </si>
  <si>
    <t>Ikärakenne, lasken-
nallinen 
kustannus</t>
  </si>
  <si>
    <t xml:space="preserve">Muut 
lasken-
nalliset 
kustan-
nukset </t>
  </si>
  <si>
    <t>Lasken-
nalliset 
kustan-
nukset 
yhteensä</t>
  </si>
  <si>
    <t>Oma-
rahoitus-
osuus, 
€/as</t>
  </si>
  <si>
    <t>Oma-
rahoitus-
osuus, €</t>
  </si>
  <si>
    <t>Valtion-
osuus oma-
rahoitus-
osuuden 
jälkeen 
(välisumma)</t>
  </si>
  <si>
    <t>Kunnan 
oma 
vos-%</t>
  </si>
  <si>
    <t>Saamen 
koti-
seutu</t>
  </si>
  <si>
    <t xml:space="preserve">Työpaikka-oma-
varaisuus </t>
  </si>
  <si>
    <t xml:space="preserve">HYTE-
kerroin </t>
  </si>
  <si>
    <t>Väestön 
kasvu</t>
  </si>
  <si>
    <t>Valtionosuus 
ennen 
verotuloihin 
perustuvaa 
valtion-
osuuksien 
tasausta</t>
  </si>
  <si>
    <t>Verotuloihin 
perustuva 
valtion-
osuuksien 
tasaus</t>
  </si>
  <si>
    <t xml:space="preserve">Kunnan 
perus-
palvelujen 
valtion-
osuus </t>
  </si>
  <si>
    <t>Veroperuste-
muutoksista 
johtuvien 
vero-
menetysten 
korvaus</t>
  </si>
  <si>
    <t>Huom! Taulukossa EI ole mukana opetus- ja kulttuuritoimen valtionosuutta, ainoastaan VM:n valtionosuusrahoitus</t>
  </si>
  <si>
    <t>Sote-
uudistuksen 
järjestelmä-
muutoksen 
tasaus 
vuodelle 2023</t>
  </si>
  <si>
    <t>Kotikuntakorvaustulot ja -menot vuonna 2023 ja 2022</t>
  </si>
  <si>
    <t>Kotikunta-
korvaukset, 
tulot 
2023</t>
  </si>
  <si>
    <t>Kotikunta-
korvaukset, 
menot 
2023</t>
  </si>
  <si>
    <t>Kotikunta-
korvaukset, 
netto 
2023</t>
  </si>
  <si>
    <t>Valtionosuus 
ja kotikunta-
korvaukset 
yhteensä 
2023</t>
  </si>
  <si>
    <t>Perus-
palvelujen 
valtion-
osuus ilman 
tasausta 
(sis.sote-
muutos-
rajoittimen 
ja siirtymä-
tasauksen)</t>
  </si>
  <si>
    <t>Perus-
palvelujen 
valtion-
osuus ilman 
tasausta ja 
sote-eriä 
(muutos-
rajoitin ja 
siirtymä-
tasaus)</t>
  </si>
  <si>
    <t>Kotikunta-
korvaukset, 
netto 
2022</t>
  </si>
  <si>
    <t>VM vos 
€/as</t>
  </si>
  <si>
    <r>
      <t xml:space="preserve">Kuntien valtionosuudet ja veromenetysten korvaukset 2023, yhteenveto </t>
    </r>
    <r>
      <rPr>
        <b/>
        <u/>
        <sz val="14"/>
        <rFont val="Calibri"/>
        <family val="2"/>
      </rPr>
      <t>€/asukas</t>
    </r>
  </si>
  <si>
    <r>
      <t xml:space="preserve">Kuntien valtionosuudet ja veromenetysten korvaukset 2022, yhteenveto </t>
    </r>
    <r>
      <rPr>
        <b/>
        <u/>
        <sz val="14"/>
        <rFont val="Calibri"/>
        <family val="2"/>
      </rPr>
      <t>€/asukas</t>
    </r>
  </si>
  <si>
    <t>Lähde: Kuntaliitto 10.1.2023 (https://www.kuntaliitto.fi/talous/valtionosuudet/valtionosuuslaskelmat)</t>
  </si>
  <si>
    <t>Valtion-osuuksien muutos yhteensä 
2022-23</t>
  </si>
  <si>
    <t>Lähde: Kuntaliitto 11.4.2023 (https://www.kuntaliitto.fi/talous/valtionosuudet/valtionosuuslaskelmat)</t>
  </si>
  <si>
    <t xml:space="preserve">Lisäykset ja vähen-
nykset 
yhteensä </t>
  </si>
  <si>
    <t>Lähde: Kuntaliitto 8.12.2023</t>
  </si>
  <si>
    <t>Lähde: Kuntaliitto 8.3.2024 (https://www.kuntaliitto.fi/talous/valtionosuudet/valtionosuuslaskelmat)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</si>
</sst>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  <numFmt numFmtId="169" formatCode="#,##0.00000"/>
    <numFmt numFmtId="170" formatCode="#,##0.00\ &quot;€&quot;"/>
  </numFmts>
  <fonts count="40" x14ac:knownFonts="1">
    <font>
      <sz val="11"/>
      <name val="Calibri"/>
      <family val="2"/>
    </font>
    <font>
      <sz val="11"/>
      <color theme="1"/>
      <name val="Work Sans"/>
      <family val="2"/>
      <scheme val="minor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name val="Work Sans"/>
      <family val="2"/>
      <scheme val="minor"/>
    </font>
    <font>
      <sz val="10"/>
      <color rgb="FF00000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u/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Roboto"/>
      <family val="2"/>
    </font>
    <font>
      <b/>
      <sz val="14"/>
      <name val="Calibri"/>
      <family val="2"/>
    </font>
    <font>
      <i/>
      <sz val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  <font>
      <u/>
      <sz val="8"/>
      <name val="Calibri"/>
      <family val="2"/>
    </font>
    <font>
      <u/>
      <sz val="9"/>
      <color theme="10"/>
      <name val="Work Sans"/>
      <family val="2"/>
      <scheme val="minor"/>
    </font>
    <font>
      <sz val="10"/>
      <color theme="1"/>
      <name val="Verdana"/>
      <family val="2"/>
    </font>
    <font>
      <b/>
      <u/>
      <sz val="14"/>
      <name val="Calibri"/>
      <family val="2"/>
    </font>
    <font>
      <sz val="11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3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1" applyNumberFormat="0" applyAlignment="0" applyProtection="0"/>
    <xf numFmtId="0" fontId="11" fillId="2" borderId="2" applyNumberFormat="0" applyAlignment="0" applyProtection="0"/>
    <xf numFmtId="0" fontId="6" fillId="6" borderId="1" applyNumberFormat="0" applyAlignment="0" applyProtection="0"/>
    <xf numFmtId="0" fontId="5" fillId="0" borderId="3" applyNumberFormat="0" applyFill="0" applyAlignment="0" applyProtection="0"/>
    <xf numFmtId="0" fontId="3" fillId="7" borderId="4" applyNumberFormat="0" applyBorder="0" applyAlignment="0" applyProtection="0"/>
    <xf numFmtId="0" fontId="8" fillId="3" borderId="5" applyNumberFormat="0" applyAlignment="0" applyProtection="0"/>
    <xf numFmtId="0" fontId="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13"/>
    <xf numFmtId="0" fontId="18" fillId="0" borderId="11"/>
    <xf numFmtId="2" fontId="16" fillId="0" borderId="7"/>
    <xf numFmtId="0" fontId="16" fillId="0" borderId="9"/>
    <xf numFmtId="0" fontId="8" fillId="0" borderId="8"/>
    <xf numFmtId="0" fontId="8" fillId="0" borderId="15"/>
    <xf numFmtId="0" fontId="17" fillId="0" borderId="12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9" fontId="8" fillId="0" borderId="0" applyFill="0" applyBorder="0" applyAlignment="0" applyProtection="0"/>
    <xf numFmtId="0" fontId="12" fillId="12" borderId="0" applyNumberFormat="0" applyBorder="0" applyAlignment="0" applyProtection="0"/>
    <xf numFmtId="0" fontId="20" fillId="0" borderId="10"/>
    <xf numFmtId="0" fontId="20" fillId="0" borderId="14"/>
    <xf numFmtId="0" fontId="22" fillId="0" borderId="0"/>
    <xf numFmtId="0" fontId="1" fillId="9" borderId="0" applyNumberFormat="0" applyBorder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28" fillId="0" borderId="0"/>
    <xf numFmtId="0" fontId="29" fillId="0" borderId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44" fontId="8" fillId="0" borderId="0" applyFill="0" applyBorder="0" applyAlignment="0" applyProtection="0"/>
    <xf numFmtId="0" fontId="8" fillId="0" borderId="0"/>
    <xf numFmtId="0" fontId="36" fillId="0" borderId="0" applyNumberFormat="0" applyFill="0" applyBorder="0" applyAlignment="0" applyProtection="0"/>
    <xf numFmtId="0" fontId="37" fillId="0" borderId="0"/>
  </cellStyleXfs>
  <cellXfs count="135">
    <xf numFmtId="0" fontId="0" fillId="0" borderId="0" xfId="0"/>
    <xf numFmtId="3" fontId="25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 vertical="top"/>
    </xf>
    <xf numFmtId="0" fontId="24" fillId="0" borderId="25" xfId="0" applyFont="1" applyBorder="1"/>
    <xf numFmtId="168" fontId="24" fillId="0" borderId="26" xfId="0" applyNumberFormat="1" applyFont="1" applyBorder="1"/>
    <xf numFmtId="166" fontId="24" fillId="0" borderId="16" xfId="0" applyNumberFormat="1" applyFont="1" applyBorder="1" applyAlignment="1">
      <alignment horizontal="right" vertical="top"/>
    </xf>
    <xf numFmtId="0" fontId="24" fillId="0" borderId="25" xfId="0" applyFont="1" applyBorder="1" applyAlignment="1">
      <alignment vertical="top"/>
    </xf>
    <xf numFmtId="1" fontId="24" fillId="0" borderId="0" xfId="0" applyNumberFormat="1" applyFont="1"/>
    <xf numFmtId="3" fontId="24" fillId="0" borderId="0" xfId="0" applyNumberFormat="1" applyFont="1"/>
    <xf numFmtId="166" fontId="25" fillId="0" borderId="0" xfId="0" applyNumberFormat="1" applyFont="1" applyAlignment="1">
      <alignment horizontal="right" vertical="top"/>
    </xf>
    <xf numFmtId="166" fontId="24" fillId="0" borderId="0" xfId="0" applyNumberFormat="1" applyFont="1"/>
    <xf numFmtId="166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 vertical="top"/>
    </xf>
    <xf numFmtId="168" fontId="24" fillId="0" borderId="0" xfId="0" applyNumberFormat="1" applyFont="1"/>
    <xf numFmtId="0" fontId="25" fillId="15" borderId="0" xfId="0" applyFont="1" applyFill="1"/>
    <xf numFmtId="3" fontId="24" fillId="15" borderId="0" xfId="0" applyNumberFormat="1" applyFont="1" applyFill="1" applyAlignment="1">
      <alignment horizontal="right"/>
    </xf>
    <xf numFmtId="0" fontId="24" fillId="15" borderId="0" xfId="0" applyFont="1" applyFill="1" applyAlignment="1">
      <alignment horizontal="right"/>
    </xf>
    <xf numFmtId="0" fontId="24" fillId="15" borderId="0" xfId="0" applyFont="1" applyFill="1"/>
    <xf numFmtId="0" fontId="25" fillId="15" borderId="0" xfId="0" applyFont="1" applyFill="1" applyAlignment="1">
      <alignment horizontal="right"/>
    </xf>
    <xf numFmtId="1" fontId="25" fillId="15" borderId="0" xfId="0" applyNumberFormat="1" applyFont="1" applyFill="1"/>
    <xf numFmtId="3" fontId="25" fillId="15" borderId="0" xfId="0" applyNumberFormat="1" applyFont="1" applyFill="1"/>
    <xf numFmtId="167" fontId="24" fillId="15" borderId="0" xfId="0" applyNumberFormat="1" applyFont="1" applyFill="1" applyAlignment="1">
      <alignment horizontal="right"/>
    </xf>
    <xf numFmtId="166" fontId="25" fillId="15" borderId="0" xfId="0" applyNumberFormat="1" applyFont="1" applyFill="1"/>
    <xf numFmtId="166" fontId="24" fillId="15" borderId="0" xfId="0" applyNumberFormat="1" applyFont="1" applyFill="1"/>
    <xf numFmtId="3" fontId="25" fillId="15" borderId="0" xfId="0" applyNumberFormat="1" applyFont="1" applyFill="1" applyAlignment="1">
      <alignment horizontal="right"/>
    </xf>
    <xf numFmtId="0" fontId="30" fillId="15" borderId="0" xfId="1" applyFont="1" applyFill="1" applyBorder="1" applyAlignment="1">
      <alignment horizontal="left"/>
    </xf>
    <xf numFmtId="0" fontId="24" fillId="15" borderId="0" xfId="1" applyFont="1" applyFill="1" applyBorder="1" applyAlignment="1">
      <alignment horizontal="left"/>
    </xf>
    <xf numFmtId="3" fontId="24" fillId="0" borderId="16" xfId="0" applyNumberFormat="1" applyFont="1" applyBorder="1" applyAlignment="1">
      <alignment horizontal="right"/>
    </xf>
    <xf numFmtId="3" fontId="25" fillId="14" borderId="0" xfId="0" applyNumberFormat="1" applyFont="1" applyFill="1"/>
    <xf numFmtId="0" fontId="24" fillId="15" borderId="0" xfId="0" applyFont="1" applyFill="1" applyAlignment="1">
      <alignment vertical="top"/>
    </xf>
    <xf numFmtId="0" fontId="0" fillId="0" borderId="26" xfId="0" applyBorder="1"/>
    <xf numFmtId="166" fontId="24" fillId="0" borderId="26" xfId="0" applyNumberFormat="1" applyFont="1" applyBorder="1" applyAlignment="1">
      <alignment horizontal="right"/>
    </xf>
    <xf numFmtId="1" fontId="24" fillId="15" borderId="0" xfId="0" applyNumberFormat="1" applyFont="1" applyFill="1"/>
    <xf numFmtId="0" fontId="27" fillId="15" borderId="0" xfId="0" applyFont="1" applyFill="1" applyAlignment="1">
      <alignment horizontal="center"/>
    </xf>
    <xf numFmtId="3" fontId="24" fillId="15" borderId="0" xfId="0" applyNumberFormat="1" applyFont="1" applyFill="1"/>
    <xf numFmtId="0" fontId="25" fillId="15" borderId="0" xfId="0" applyFont="1" applyFill="1" applyAlignment="1">
      <alignment horizontal="center" vertical="center" wrapText="1"/>
    </xf>
    <xf numFmtId="168" fontId="24" fillId="15" borderId="0" xfId="0" applyNumberFormat="1" applyFont="1" applyFill="1" applyAlignment="1">
      <alignment vertical="top"/>
    </xf>
    <xf numFmtId="168" fontId="24" fillId="0" borderId="0" xfId="0" applyNumberFormat="1" applyFont="1" applyAlignment="1">
      <alignment horizontal="right" vertical="top"/>
    </xf>
    <xf numFmtId="0" fontId="25" fillId="16" borderId="21" xfId="0" applyFont="1" applyFill="1" applyBorder="1" applyAlignment="1">
      <alignment horizontal="left" vertical="top" wrapText="1"/>
    </xf>
    <xf numFmtId="0" fontId="25" fillId="16" borderId="18" xfId="0" applyFont="1" applyFill="1" applyBorder="1" applyAlignment="1">
      <alignment horizontal="left" vertical="top" wrapText="1"/>
    </xf>
    <xf numFmtId="166" fontId="24" fillId="0" borderId="24" xfId="0" applyNumberFormat="1" applyFont="1" applyBorder="1" applyAlignment="1">
      <alignment horizontal="right" vertical="top"/>
    </xf>
    <xf numFmtId="166" fontId="24" fillId="0" borderId="28" xfId="0" applyNumberFormat="1" applyFont="1" applyBorder="1" applyAlignment="1">
      <alignment vertical="top"/>
    </xf>
    <xf numFmtId="3" fontId="25" fillId="0" borderId="28" xfId="0" applyNumberFormat="1" applyFont="1" applyBorder="1" applyAlignment="1">
      <alignment horizontal="right" vertical="top"/>
    </xf>
    <xf numFmtId="166" fontId="24" fillId="0" borderId="29" xfId="0" applyNumberFormat="1" applyFont="1" applyBorder="1" applyAlignment="1">
      <alignment horizontal="right" vertical="top"/>
    </xf>
    <xf numFmtId="0" fontId="0" fillId="0" borderId="27" xfId="0" applyBorder="1" applyAlignment="1">
      <alignment vertical="top"/>
    </xf>
    <xf numFmtId="0" fontId="25" fillId="14" borderId="20" xfId="0" applyFont="1" applyFill="1" applyBorder="1"/>
    <xf numFmtId="3" fontId="25" fillId="14" borderId="19" xfId="0" applyNumberFormat="1" applyFont="1" applyFill="1" applyBorder="1" applyAlignment="1">
      <alignment horizontal="right"/>
    </xf>
    <xf numFmtId="3" fontId="25" fillId="14" borderId="17" xfId="0" applyNumberFormat="1" applyFont="1" applyFill="1" applyBorder="1" applyAlignment="1">
      <alignment horizontal="right"/>
    </xf>
    <xf numFmtId="166" fontId="25" fillId="14" borderId="22" xfId="0" applyNumberFormat="1" applyFont="1" applyFill="1" applyBorder="1" applyAlignment="1">
      <alignment horizontal="right"/>
    </xf>
    <xf numFmtId="0" fontId="0" fillId="15" borderId="0" xfId="0" applyFill="1"/>
    <xf numFmtId="3" fontId="0" fillId="0" borderId="0" xfId="0" applyNumberFormat="1"/>
    <xf numFmtId="3" fontId="0" fillId="0" borderId="25" xfId="0" applyNumberFormat="1" applyBorder="1"/>
    <xf numFmtId="0" fontId="23" fillId="15" borderId="0" xfId="0" applyFont="1" applyFill="1"/>
    <xf numFmtId="3" fontId="0" fillId="0" borderId="26" xfId="0" applyNumberFormat="1" applyBorder="1"/>
    <xf numFmtId="0" fontId="30" fillId="15" borderId="0" xfId="0" applyFont="1" applyFill="1"/>
    <xf numFmtId="0" fontId="25" fillId="14" borderId="26" xfId="0" applyFont="1" applyFill="1" applyBorder="1"/>
    <xf numFmtId="3" fontId="25" fillId="14" borderId="20" xfId="0" applyNumberFormat="1" applyFont="1" applyFill="1" applyBorder="1"/>
    <xf numFmtId="3" fontId="25" fillId="14" borderId="17" xfId="0" applyNumberFormat="1" applyFont="1" applyFill="1" applyBorder="1"/>
    <xf numFmtId="3" fontId="25" fillId="14" borderId="22" xfId="0" applyNumberFormat="1" applyFont="1" applyFill="1" applyBorder="1"/>
    <xf numFmtId="168" fontId="24" fillId="0" borderId="26" xfId="0" applyNumberFormat="1" applyFont="1" applyBorder="1" applyAlignment="1">
      <alignment horizontal="right" vertical="top"/>
    </xf>
    <xf numFmtId="167" fontId="25" fillId="14" borderId="19" xfId="0" applyNumberFormat="1" applyFont="1" applyFill="1" applyBorder="1" applyAlignment="1">
      <alignment horizontal="right"/>
    </xf>
    <xf numFmtId="167" fontId="25" fillId="14" borderId="17" xfId="0" applyNumberFormat="1" applyFont="1" applyFill="1" applyBorder="1" applyAlignment="1">
      <alignment horizontal="right"/>
    </xf>
    <xf numFmtId="166" fontId="25" fillId="14" borderId="17" xfId="0" applyNumberFormat="1" applyFont="1" applyFill="1" applyBorder="1" applyAlignment="1">
      <alignment horizontal="right"/>
    </xf>
    <xf numFmtId="168" fontId="25" fillId="14" borderId="17" xfId="0" applyNumberFormat="1" applyFont="1" applyFill="1" applyBorder="1"/>
    <xf numFmtId="168" fontId="25" fillId="14" borderId="22" xfId="0" applyNumberFormat="1" applyFont="1" applyFill="1" applyBorder="1"/>
    <xf numFmtId="3" fontId="0" fillId="0" borderId="16" xfId="0" applyNumberFormat="1" applyBorder="1"/>
    <xf numFmtId="3" fontId="0" fillId="15" borderId="0" xfId="0" applyNumberFormat="1" applyFill="1"/>
    <xf numFmtId="0" fontId="0" fillId="15" borderId="0" xfId="1" applyFont="1" applyFill="1" applyBorder="1" applyAlignment="1">
      <alignment horizontal="left"/>
    </xf>
    <xf numFmtId="0" fontId="0" fillId="0" borderId="25" xfId="0" applyBorder="1"/>
    <xf numFmtId="168" fontId="33" fillId="15" borderId="0" xfId="0" applyNumberFormat="1" applyFont="1" applyFill="1"/>
    <xf numFmtId="4" fontId="24" fillId="15" borderId="0" xfId="0" applyNumberFormat="1" applyFont="1" applyFill="1" applyAlignment="1">
      <alignment horizontal="right"/>
    </xf>
    <xf numFmtId="10" fontId="24" fillId="15" borderId="0" xfId="0" applyNumberFormat="1" applyFont="1" applyFill="1"/>
    <xf numFmtId="3" fontId="23" fillId="15" borderId="0" xfId="0" applyNumberFormat="1" applyFont="1" applyFill="1"/>
    <xf numFmtId="166" fontId="23" fillId="15" borderId="0" xfId="0" applyNumberFormat="1" applyFont="1" applyFill="1" applyAlignment="1">
      <alignment horizontal="right"/>
    </xf>
    <xf numFmtId="166" fontId="35" fillId="15" borderId="0" xfId="0" applyNumberFormat="1" applyFont="1" applyFill="1"/>
    <xf numFmtId="3" fontId="23" fillId="15" borderId="0" xfId="0" applyNumberFormat="1" applyFont="1" applyFill="1" applyAlignment="1">
      <alignment horizontal="right"/>
    </xf>
    <xf numFmtId="168" fontId="31" fillId="15" borderId="0" xfId="0" applyNumberFormat="1" applyFont="1" applyFill="1"/>
    <xf numFmtId="166" fontId="26" fillId="15" borderId="0" xfId="0" applyNumberFormat="1" applyFont="1" applyFill="1" applyAlignment="1">
      <alignment horizontal="right"/>
    </xf>
    <xf numFmtId="170" fontId="26" fillId="15" borderId="0" xfId="0" applyNumberFormat="1" applyFont="1" applyFill="1"/>
    <xf numFmtId="170" fontId="23" fillId="15" borderId="0" xfId="0" applyNumberFormat="1" applyFont="1" applyFill="1"/>
    <xf numFmtId="168" fontId="34" fillId="15" borderId="0" xfId="0" applyNumberFormat="1" applyFont="1" applyFill="1" applyAlignment="1">
      <alignment horizontal="right"/>
    </xf>
    <xf numFmtId="169" fontId="26" fillId="15" borderId="0" xfId="0" applyNumberFormat="1" applyFont="1" applyFill="1" applyAlignment="1">
      <alignment horizontal="right"/>
    </xf>
    <xf numFmtId="166" fontId="25" fillId="15" borderId="0" xfId="0" applyNumberFormat="1" applyFont="1" applyFill="1" applyAlignment="1">
      <alignment horizontal="right"/>
    </xf>
    <xf numFmtId="4" fontId="24" fillId="15" borderId="0" xfId="0" applyNumberFormat="1" applyFont="1" applyFill="1" applyAlignment="1">
      <alignment wrapText="1"/>
    </xf>
    <xf numFmtId="0" fontId="25" fillId="15" borderId="0" xfId="0" applyFont="1" applyFill="1" applyAlignment="1">
      <alignment horizontal="left"/>
    </xf>
    <xf numFmtId="169" fontId="24" fillId="15" borderId="0" xfId="0" applyNumberFormat="1" applyFont="1" applyFill="1"/>
    <xf numFmtId="1" fontId="24" fillId="15" borderId="0" xfId="0" applyNumberFormat="1" applyFont="1" applyFill="1" applyAlignment="1">
      <alignment vertical="top"/>
    </xf>
    <xf numFmtId="1" fontId="24" fillId="15" borderId="0" xfId="0" applyNumberFormat="1" applyFont="1" applyFill="1" applyAlignment="1">
      <alignment horizontal="right"/>
    </xf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4" fontId="25" fillId="14" borderId="17" xfId="0" applyNumberFormat="1" applyFont="1" applyFill="1" applyBorder="1"/>
    <xf numFmtId="10" fontId="32" fillId="15" borderId="0" xfId="0" applyNumberFormat="1" applyFont="1" applyFill="1"/>
    <xf numFmtId="10" fontId="32" fillId="14" borderId="22" xfId="0" applyNumberFormat="1" applyFont="1" applyFill="1" applyBorder="1"/>
    <xf numFmtId="166" fontId="24" fillId="15" borderId="0" xfId="0" applyNumberFormat="1" applyFont="1" applyFill="1" applyAlignment="1">
      <alignment vertical="top"/>
    </xf>
    <xf numFmtId="0" fontId="0" fillId="16" borderId="18" xfId="0" applyFill="1" applyBorder="1" applyAlignment="1">
      <alignment vertical="top" wrapText="1"/>
    </xf>
    <xf numFmtId="3" fontId="25" fillId="0" borderId="26" xfId="0" applyNumberFormat="1" applyFont="1" applyBorder="1"/>
    <xf numFmtId="4" fontId="0" fillId="0" borderId="0" xfId="0" applyNumberFormat="1"/>
    <xf numFmtId="10" fontId="33" fillId="0" borderId="0" xfId="0" applyNumberFormat="1" applyFont="1"/>
    <xf numFmtId="2" fontId="24" fillId="15" borderId="0" xfId="0" applyNumberFormat="1" applyFont="1" applyFill="1" applyAlignment="1">
      <alignment vertical="top"/>
    </xf>
    <xf numFmtId="3" fontId="0" fillId="16" borderId="18" xfId="0" applyNumberFormat="1" applyFill="1" applyBorder="1" applyAlignment="1">
      <alignment horizontal="left" vertical="top" wrapText="1"/>
    </xf>
    <xf numFmtId="3" fontId="0" fillId="16" borderId="23" xfId="0" applyNumberFormat="1" applyFill="1" applyBorder="1" applyAlignment="1">
      <alignment horizontal="left" vertical="top" wrapText="1"/>
    </xf>
    <xf numFmtId="4" fontId="0" fillId="16" borderId="18" xfId="0" applyNumberFormat="1" applyFill="1" applyBorder="1" applyAlignment="1">
      <alignment horizontal="left" vertical="top" wrapText="1"/>
    </xf>
    <xf numFmtId="168" fontId="33" fillId="16" borderId="18" xfId="0" applyNumberFormat="1" applyFont="1" applyFill="1" applyBorder="1" applyAlignment="1">
      <alignment horizontal="left" vertical="top" wrapText="1"/>
    </xf>
    <xf numFmtId="4" fontId="24" fillId="16" borderId="18" xfId="0" applyNumberFormat="1" applyFont="1" applyFill="1" applyBorder="1" applyAlignment="1">
      <alignment horizontal="left" vertical="top" wrapText="1"/>
    </xf>
    <xf numFmtId="166" fontId="0" fillId="16" borderId="18" xfId="0" applyNumberFormat="1" applyFill="1" applyBorder="1" applyAlignment="1">
      <alignment horizontal="left" vertical="top" wrapText="1"/>
    </xf>
    <xf numFmtId="3" fontId="24" fillId="15" borderId="0" xfId="0" applyNumberFormat="1" applyFont="1" applyFill="1" applyAlignment="1">
      <alignment horizontal="left" vertical="top" wrapText="1"/>
    </xf>
    <xf numFmtId="0" fontId="24" fillId="15" borderId="0" xfId="0" applyFont="1" applyFill="1" applyAlignment="1">
      <alignment horizontal="left" vertical="top" wrapText="1"/>
    </xf>
    <xf numFmtId="0" fontId="0" fillId="16" borderId="22" xfId="0" applyFill="1" applyBorder="1" applyAlignment="1">
      <alignment vertical="top"/>
    </xf>
    <xf numFmtId="0" fontId="0" fillId="16" borderId="22" xfId="0" applyFill="1" applyBorder="1" applyAlignment="1">
      <alignment vertical="top" wrapText="1"/>
    </xf>
    <xf numFmtId="0" fontId="0" fillId="16" borderId="19" xfId="0" applyFill="1" applyBorder="1" applyAlignment="1">
      <alignment vertical="top" wrapText="1"/>
    </xf>
    <xf numFmtId="0" fontId="0" fillId="16" borderId="20" xfId="0" applyFill="1" applyBorder="1" applyAlignment="1">
      <alignment vertical="top" wrapText="1"/>
    </xf>
    <xf numFmtId="0" fontId="0" fillId="16" borderId="21" xfId="0" applyFill="1" applyBorder="1" applyAlignment="1">
      <alignment horizontal="left" vertical="top" wrapText="1"/>
    </xf>
    <xf numFmtId="0" fontId="0" fillId="16" borderId="18" xfId="0" applyFill="1" applyBorder="1" applyAlignment="1">
      <alignment horizontal="left" vertical="top" wrapText="1"/>
    </xf>
    <xf numFmtId="3" fontId="25" fillId="0" borderId="0" xfId="0" applyNumberFormat="1" applyFont="1"/>
    <xf numFmtId="166" fontId="0" fillId="0" borderId="26" xfId="0" applyNumberFormat="1" applyBorder="1" applyAlignment="1">
      <alignment horizontal="right" vertical="top"/>
    </xf>
    <xf numFmtId="166" fontId="25" fillId="14" borderId="17" xfId="0" applyNumberFormat="1" applyFont="1" applyFill="1" applyBorder="1" applyAlignment="1">
      <alignment horizontal="right" vertical="top"/>
    </xf>
    <xf numFmtId="166" fontId="25" fillId="14" borderId="22" xfId="0" applyNumberFormat="1" applyFont="1" applyFill="1" applyBorder="1" applyAlignment="1">
      <alignment horizontal="right" vertical="top"/>
    </xf>
    <xf numFmtId="166" fontId="24" fillId="0" borderId="27" xfId="0" applyNumberFormat="1" applyFont="1" applyBorder="1" applyAlignment="1">
      <alignment horizontal="right" vertical="top"/>
    </xf>
    <xf numFmtId="3" fontId="24" fillId="0" borderId="25" xfId="0" applyNumberFormat="1" applyFont="1" applyBorder="1" applyAlignment="1">
      <alignment horizontal="right"/>
    </xf>
    <xf numFmtId="3" fontId="25" fillId="14" borderId="20" xfId="0" applyNumberFormat="1" applyFont="1" applyFill="1" applyBorder="1" applyAlignment="1">
      <alignment horizontal="right"/>
    </xf>
    <xf numFmtId="3" fontId="0" fillId="16" borderId="29" xfId="0" applyNumberFormat="1" applyFill="1" applyBorder="1" applyAlignment="1">
      <alignment horizontal="left" vertical="top" wrapText="1"/>
    </xf>
    <xf numFmtId="3" fontId="0" fillId="16" borderId="24" xfId="0" applyNumberFormat="1" applyFill="1" applyBorder="1" applyAlignment="1">
      <alignment horizontal="left" vertical="top" wrapText="1"/>
    </xf>
    <xf numFmtId="0" fontId="25" fillId="16" borderId="24" xfId="0" applyFont="1" applyFill="1" applyBorder="1" applyAlignment="1">
      <alignment horizontal="left" vertical="top" wrapText="1"/>
    </xf>
    <xf numFmtId="166" fontId="24" fillId="0" borderId="0" xfId="0" applyNumberFormat="1" applyFont="1" applyAlignment="1">
      <alignment vertical="top"/>
    </xf>
    <xf numFmtId="166" fontId="24" fillId="0" borderId="27" xfId="0" applyNumberFormat="1" applyFont="1" applyBorder="1" applyAlignment="1">
      <alignment vertical="top"/>
    </xf>
    <xf numFmtId="166" fontId="24" fillId="0" borderId="29" xfId="0" applyNumberFormat="1" applyFont="1" applyBorder="1" applyAlignment="1">
      <alignment vertical="top"/>
    </xf>
    <xf numFmtId="166" fontId="24" fillId="0" borderId="25" xfId="0" applyNumberFormat="1" applyFont="1" applyBorder="1" applyAlignment="1">
      <alignment vertical="top"/>
    </xf>
    <xf numFmtId="166" fontId="24" fillId="0" borderId="26" xfId="0" applyNumberFormat="1" applyFont="1" applyBorder="1" applyAlignment="1">
      <alignment vertical="top"/>
    </xf>
    <xf numFmtId="166" fontId="25" fillId="14" borderId="20" xfId="0" applyNumberFormat="1" applyFont="1" applyFill="1" applyBorder="1" applyAlignment="1">
      <alignment vertical="top"/>
    </xf>
    <xf numFmtId="166" fontId="25" fillId="14" borderId="17" xfId="0" applyNumberFormat="1" applyFont="1" applyFill="1" applyBorder="1" applyAlignment="1">
      <alignment vertical="top"/>
    </xf>
    <xf numFmtId="166" fontId="25" fillId="14" borderId="22" xfId="0" applyNumberFormat="1" applyFont="1" applyFill="1" applyBorder="1" applyAlignment="1">
      <alignment vertical="top"/>
    </xf>
    <xf numFmtId="0" fontId="39" fillId="15" borderId="0" xfId="0" applyFont="1" applyFill="1"/>
    <xf numFmtId="0" fontId="25" fillId="15" borderId="0" xfId="0" applyFont="1" applyFill="1" applyAlignment="1">
      <alignment horizontal="left" vertical="top" wrapText="1"/>
    </xf>
    <xf numFmtId="0" fontId="25" fillId="16" borderId="24" xfId="0" applyFont="1" applyFill="1" applyBorder="1" applyAlignment="1">
      <alignment horizontal="center"/>
    </xf>
  </cellXfs>
  <cellStyles count="47">
    <cellStyle name="20 % - Aksentti1" xfId="17" builtinId="30" customBuiltin="1"/>
    <cellStyle name="20 % - Aksentti1 2" xfId="36" xr:uid="{E1E5B2FC-9CC0-4236-B168-9AB78886E6F6}"/>
    <cellStyle name="60 % - Aksentti6" xfId="32" builtinId="52" customBuiltin="1"/>
    <cellStyle name="Aksentti5" xfId="18" builtinId="45" customBuiltin="1"/>
    <cellStyle name="Aksentti6" xfId="19" builtinId="49" customBuiltin="1"/>
    <cellStyle name="Huomautus" xfId="14" builtinId="10" customBuiltin="1"/>
    <cellStyle name="Huono" xfId="7" builtinId="27" customBuiltin="1"/>
    <cellStyle name="Hyperlinkki 2" xfId="45" xr:uid="{9EB00DBA-D4AC-42F1-9C93-D57F724B2BDA}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Normaali 2" xfId="35" xr:uid="{856784D8-2DFD-41E8-834D-5B8A4538BA8A}"/>
    <cellStyle name="Normaali 2 2" xfId="39" xr:uid="{18E105EF-7232-491C-B7C6-49FCAA72CDEE}"/>
    <cellStyle name="Normaali 3" xfId="40" xr:uid="{2576752D-D508-499C-A2B1-E993499EB6FB}"/>
    <cellStyle name="Normaali 3 2" xfId="46" xr:uid="{FBBA40C3-EED9-48DE-8714-90141A75A818}"/>
    <cellStyle name="Normaali 4" xfId="44" xr:uid="{FE0BCE92-B8B0-4E4C-BFBD-33AF6896D15C}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27" builtinId="3" customBuiltin="1"/>
    <cellStyle name="Pilkku [0]" xfId="28" builtinId="6" customBuiltin="1"/>
    <cellStyle name="Prosenttia" xfId="31" builtinId="5" customBuiltin="1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  <cellStyle name="Valuutta [0] 2" xfId="42" xr:uid="{F51BA406-E5BB-48F3-83E3-CADF5AC12882}"/>
    <cellStyle name="Valuutta [0] 3" xfId="38" xr:uid="{533F5A82-586C-48A1-9886-CEFEA63DAA6D}"/>
    <cellStyle name="Valuutta 2" xfId="41" xr:uid="{DE822F4B-4C1C-42BF-99B8-685902C5B5E0}"/>
    <cellStyle name="Valuutta 3" xfId="43" xr:uid="{3AB9209D-ECA5-4B85-BE22-6B455EED66E8}"/>
    <cellStyle name="Valuutta 4" xfId="37" xr:uid="{CC58F93C-9960-4AAD-98A8-0B67CBE3FD04}"/>
  </cellStyles>
  <dxfs count="2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n">
          <color indexed="64"/>
        </left>
      </border>
    </dxf>
    <dxf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PivotStyle="PivotStyleLight16">
    <tableStyle name="Kuntaliitto" pivot="0" count="9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  <tableStyleElement type="secondColumnStripe" dxfId="18"/>
    </tableStyle>
  </tableStyles>
  <colors>
    <mruColors>
      <color rgb="FFFFFFFF"/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8226EA-15AE-4A5E-8291-4663CE0D4B73}" name="Taulukko5" displayName="Taulukko5" ref="A4:I25" totalsRowShown="0" headerRowDxfId="17" headerRowBorderDxfId="16" tableBorderDxfId="15">
  <autoFilter ref="A4:I25" xr:uid="{308226EA-15AE-4A5E-8291-4663CE0D4B7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7F88FCE-EDF4-4E1C-9D80-CD7B78B8628F}" name="Kunta" dataDxfId="14"/>
    <tableColumn id="2" xr3:uid="{6F3FB532-2652-41CB-8233-A2348E48797D}" name="Kotikunta-_x000a_korvaukset, _x000a_tulot _x000a_2023" dataDxfId="13"/>
    <tableColumn id="3" xr3:uid="{8991FC7C-58B3-4FE0-BA7B-C215DB1F865F}" name="Kotikunta-_x000a_korvaukset, _x000a_menot _x000a_2023" dataDxfId="12"/>
    <tableColumn id="4" xr3:uid="{7CAEC0DD-CEFA-4FA6-BAD1-B2306F1A8883}" name="Kotikunta-_x000a_korvaukset, _x000a_netto _x000a_2023" dataDxfId="11"/>
    <tableColumn id="5" xr3:uid="{0A335018-BA3F-4C1B-97F4-1AAC33BB23AB}" name="Valtionosuus _x000a_ja kotikunta-_x000a_korvaukset _x000a_yhteensä _x000a_2023" dataDxfId="10"/>
    <tableColumn id="6" xr3:uid="{62538DEA-94A0-4223-B164-4B671D2E21DA}" name="Kotikunta-_x000a_korvaukset, _x000a_tulot _x000a_2022" dataDxfId="9"/>
    <tableColumn id="7" xr3:uid="{45C997AF-A729-4EB9-AA12-8B1ECFCD631B}" name="Kotikunta-_x000a_korvaukset, _x000a_menot _x000a_2022" dataDxfId="8"/>
    <tableColumn id="8" xr3:uid="{56C5EA9C-F365-4F9C-859A-E22145F25917}" name="Kotikunta-_x000a_korvaukset, _x000a_netto _x000a_2022" dataDxfId="7"/>
    <tableColumn id="9" xr3:uid="{23507B70-6627-4476-942D-D0A3CC3DE443}" name="Valtionosuus _x000a_ja kotikunta-_x000a_korvaukset _x000a_yhteensä _x000a_2022" dataDxfId="6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68A-C397-4289-AE13-5FFD99F138ED}">
  <dimension ref="A1:AB53"/>
  <sheetViews>
    <sheetView tabSelected="1" zoomScaleNormal="100" workbookViewId="0">
      <selection activeCell="A4" sqref="A4"/>
    </sheetView>
  </sheetViews>
  <sheetFormatPr defaultColWidth="9.1796875" defaultRowHeight="14.5" x14ac:dyDescent="0.35"/>
  <cols>
    <col min="1" max="1" width="15.54296875" style="14" customWidth="1"/>
    <col min="2" max="2" width="9.26953125" style="15" bestFit="1" customWidth="1"/>
    <col min="3" max="6" width="12.7265625" style="16" customWidth="1"/>
    <col min="7" max="7" width="12.7265625" style="15" bestFit="1" customWidth="1"/>
    <col min="8" max="8" width="13.453125" style="17" bestFit="1" customWidth="1"/>
    <col min="9" max="9" width="12.81640625" style="17" customWidth="1"/>
    <col min="10" max="10" width="12.7265625" style="17" customWidth="1"/>
    <col min="11" max="11" width="13.453125" style="18" bestFit="1" customWidth="1"/>
    <col min="12" max="12" width="8.26953125" style="18" bestFit="1" customWidth="1"/>
    <col min="13" max="13" width="13.1796875" style="17" customWidth="1"/>
    <col min="14" max="14" width="11.1796875" style="17" customWidth="1"/>
    <col min="15" max="15" width="9.1796875" style="17" customWidth="1"/>
    <col min="16" max="16" width="11.54296875" style="17" customWidth="1"/>
    <col min="17" max="17" width="11.7265625" style="17" customWidth="1"/>
    <col min="18" max="18" width="5.7265625" style="17" customWidth="1"/>
    <col min="19" max="19" width="12.7265625" style="17" bestFit="1" customWidth="1"/>
    <col min="20" max="20" width="15.54296875" style="14" customWidth="1"/>
    <col min="21" max="21" width="9.81640625" style="15" customWidth="1"/>
    <col min="22" max="22" width="13.26953125" style="16" customWidth="1"/>
    <col min="23" max="23" width="14" style="15" customWidth="1"/>
    <col min="24" max="24" width="13.1796875" style="17" customWidth="1"/>
    <col min="25" max="25" width="12.81640625" style="17" customWidth="1"/>
    <col min="26" max="26" width="15.26953125" style="17" customWidth="1"/>
    <col min="27" max="28" width="12.54296875" style="18" customWidth="1"/>
    <col min="29" max="16384" width="9.1796875" style="17"/>
  </cols>
  <sheetData>
    <row r="1" spans="1:28" ht="18.5" x14ac:dyDescent="0.45">
      <c r="A1" s="25" t="s">
        <v>22</v>
      </c>
      <c r="I1" s="132"/>
      <c r="K1" s="24"/>
      <c r="L1" s="24"/>
    </row>
    <row r="2" spans="1:28" x14ac:dyDescent="0.35">
      <c r="A2" s="67" t="s">
        <v>83</v>
      </c>
      <c r="K2" s="24"/>
      <c r="L2" s="24"/>
    </row>
    <row r="3" spans="1:28" ht="11.15" customHeight="1" x14ac:dyDescent="0.35">
      <c r="A3" s="52" t="s">
        <v>20</v>
      </c>
      <c r="B3" s="33"/>
      <c r="C3" s="14"/>
      <c r="D3" s="14"/>
      <c r="E3" s="14"/>
      <c r="F3" s="14"/>
      <c r="G3" s="14"/>
      <c r="H3" s="14"/>
      <c r="I3" s="14"/>
      <c r="K3" s="14"/>
      <c r="L3" s="14"/>
    </row>
    <row r="4" spans="1:28" x14ac:dyDescent="0.35">
      <c r="T4" s="17"/>
      <c r="U4" s="17"/>
      <c r="V4" s="17"/>
      <c r="W4" s="17"/>
      <c r="AA4" s="17"/>
      <c r="AB4" s="17"/>
    </row>
    <row r="5" spans="1:28" ht="145" x14ac:dyDescent="0.35">
      <c r="A5" s="112" t="s">
        <v>0</v>
      </c>
      <c r="B5" s="100" t="s">
        <v>29</v>
      </c>
      <c r="C5" s="101" t="s">
        <v>72</v>
      </c>
      <c r="D5" s="101" t="s">
        <v>73</v>
      </c>
      <c r="E5" s="101" t="s">
        <v>45</v>
      </c>
      <c r="F5" s="101" t="s">
        <v>66</v>
      </c>
      <c r="G5" s="100" t="s">
        <v>32</v>
      </c>
      <c r="H5" s="100" t="s">
        <v>33</v>
      </c>
      <c r="I5" s="100" t="s">
        <v>34</v>
      </c>
      <c r="J5" s="100" t="s">
        <v>35</v>
      </c>
      <c r="K5" s="39" t="s">
        <v>37</v>
      </c>
      <c r="L5" s="113" t="s">
        <v>38</v>
      </c>
      <c r="M5" s="113" t="s">
        <v>39</v>
      </c>
      <c r="N5" s="113" t="s">
        <v>40</v>
      </c>
      <c r="O5" s="113" t="s">
        <v>41</v>
      </c>
      <c r="P5" s="113" t="s">
        <v>42</v>
      </c>
      <c r="Q5" s="113" t="s">
        <v>43</v>
      </c>
      <c r="R5" s="35"/>
      <c r="T5" s="49"/>
      <c r="U5" s="49"/>
      <c r="V5" s="17"/>
      <c r="W5" s="17"/>
      <c r="AA5" s="17"/>
      <c r="AB5" s="17"/>
    </row>
    <row r="6" spans="1:28" s="29" customFormat="1" x14ac:dyDescent="0.35">
      <c r="A6" s="6" t="s">
        <v>23</v>
      </c>
      <c r="B6" s="5">
        <v>5517897</v>
      </c>
      <c r="C6" s="2">
        <v>1923580865.350302</v>
      </c>
      <c r="D6" s="2">
        <v>1922989257.0812931</v>
      </c>
      <c r="E6" s="50">
        <v>-1081400.9573035128</v>
      </c>
      <c r="F6" s="50">
        <v>1673009.2263127551</v>
      </c>
      <c r="G6" s="2">
        <v>819002398</v>
      </c>
      <c r="H6" s="2">
        <v>2742583263.3503017</v>
      </c>
      <c r="I6" s="2">
        <v>22807528</v>
      </c>
      <c r="J6" s="2">
        <v>851000000.00000167</v>
      </c>
      <c r="K6" s="9">
        <v>3616390791.3503036</v>
      </c>
      <c r="L6" s="2">
        <v>655.39294976878034</v>
      </c>
      <c r="M6" s="12">
        <v>-7111288896.7407227</v>
      </c>
      <c r="N6" s="37">
        <v>-0.66289161342457692</v>
      </c>
      <c r="O6" s="12">
        <v>-1293.7957521743301</v>
      </c>
      <c r="P6" s="37">
        <v>-0.65527572237044995</v>
      </c>
      <c r="Q6" s="59">
        <v>-0.69047792245621487</v>
      </c>
      <c r="R6" s="36"/>
      <c r="S6" s="94"/>
      <c r="T6" s="86"/>
      <c r="U6" s="86"/>
      <c r="V6" s="86"/>
    </row>
    <row r="7" spans="1:28" x14ac:dyDescent="0.35">
      <c r="A7" s="3" t="s">
        <v>1</v>
      </c>
      <c r="B7" s="27">
        <v>20958</v>
      </c>
      <c r="C7" s="8">
        <v>13537269.410439195</v>
      </c>
      <c r="D7" s="8">
        <v>3518939.6631168327</v>
      </c>
      <c r="E7" s="8">
        <v>6270362.2196530169</v>
      </c>
      <c r="F7" s="8">
        <v>3747967.5276693455</v>
      </c>
      <c r="G7" s="8">
        <v>7495485.2801185129</v>
      </c>
      <c r="H7" s="8">
        <v>21032754.690557707</v>
      </c>
      <c r="I7" s="8">
        <v>-1406713</v>
      </c>
      <c r="J7" s="10">
        <v>3680626.5974915633</v>
      </c>
      <c r="K7" s="1">
        <v>23306668.288049269</v>
      </c>
      <c r="L7" s="11">
        <v>1112.0654780059772</v>
      </c>
      <c r="M7" s="8">
        <v>-42406664.654823825</v>
      </c>
      <c r="N7" s="13">
        <v>-0.6453281663812338</v>
      </c>
      <c r="O7" s="8">
        <v>-1998.7720973998689</v>
      </c>
      <c r="P7" s="13">
        <v>-0.61791558536510016</v>
      </c>
      <c r="Q7" s="4">
        <v>-0.69434507885428576</v>
      </c>
      <c r="R7" s="32"/>
      <c r="S7" s="94"/>
      <c r="T7" s="86"/>
      <c r="U7" s="87"/>
      <c r="V7" s="86"/>
    </row>
    <row r="8" spans="1:28" x14ac:dyDescent="0.35">
      <c r="A8" s="3" t="s">
        <v>2</v>
      </c>
      <c r="B8" s="27">
        <v>4624</v>
      </c>
      <c r="C8" s="8">
        <v>763324.64547718107</v>
      </c>
      <c r="D8" s="8">
        <v>547903.50552438467</v>
      </c>
      <c r="E8" s="8">
        <v>236815.91370217776</v>
      </c>
      <c r="F8" s="8">
        <v>-21394.773749381366</v>
      </c>
      <c r="G8" s="8">
        <v>1258742.6759261498</v>
      </c>
      <c r="H8" s="8">
        <v>2022067.3214033309</v>
      </c>
      <c r="I8" s="8">
        <v>-333165</v>
      </c>
      <c r="J8" s="10">
        <v>946112.66206561192</v>
      </c>
      <c r="K8" s="1">
        <v>2635014.9834689428</v>
      </c>
      <c r="L8" s="11">
        <v>569.85618154605163</v>
      </c>
      <c r="M8" s="8">
        <v>-10976350.187308425</v>
      </c>
      <c r="N8" s="13">
        <v>-0.80641067590147886</v>
      </c>
      <c r="O8" s="8">
        <v>-2332.9728162738179</v>
      </c>
      <c r="P8" s="13">
        <v>-0.81303733790201471</v>
      </c>
      <c r="Q8" s="4">
        <v>-0.69413196941741262</v>
      </c>
      <c r="R8" s="32"/>
      <c r="S8" s="94"/>
      <c r="T8" s="86"/>
      <c r="U8" s="87"/>
      <c r="V8" s="86"/>
    </row>
    <row r="9" spans="1:28" x14ac:dyDescent="0.35">
      <c r="A9" s="3" t="s">
        <v>3</v>
      </c>
      <c r="B9" s="27">
        <v>2778</v>
      </c>
      <c r="C9" s="8">
        <v>-987997.50135722407</v>
      </c>
      <c r="D9" s="8">
        <v>210391.24069811625</v>
      </c>
      <c r="E9" s="8">
        <v>-472564.01996446296</v>
      </c>
      <c r="F9" s="8">
        <v>-725824.72209087736</v>
      </c>
      <c r="G9" s="8">
        <v>1020508.4931754384</v>
      </c>
      <c r="H9" s="8">
        <v>32510.991818214301</v>
      </c>
      <c r="I9" s="8">
        <v>-601939</v>
      </c>
      <c r="J9" s="10">
        <v>625921.38121556991</v>
      </c>
      <c r="K9" s="1">
        <v>56493.373033784213</v>
      </c>
      <c r="L9" s="11">
        <v>20.335987413169264</v>
      </c>
      <c r="M9" s="8">
        <v>-12397002.801705319</v>
      </c>
      <c r="N9" s="13">
        <v>-0.99546365356032496</v>
      </c>
      <c r="O9" s="8">
        <v>-4416.2497534985168</v>
      </c>
      <c r="P9" s="13">
        <v>-0.99702727870519248</v>
      </c>
      <c r="Q9" s="4">
        <v>-0.70114795262384033</v>
      </c>
      <c r="R9" s="32"/>
      <c r="S9" s="94"/>
      <c r="T9" s="86"/>
      <c r="U9" s="87"/>
      <c r="V9" s="86"/>
    </row>
    <row r="10" spans="1:28" x14ac:dyDescent="0.35">
      <c r="A10" s="3" t="s">
        <v>4</v>
      </c>
      <c r="B10" s="27">
        <v>2095</v>
      </c>
      <c r="C10" s="8">
        <v>295342.15530327812</v>
      </c>
      <c r="D10" s="8">
        <v>387331.62395762152</v>
      </c>
      <c r="E10" s="8">
        <v>195498.780700011</v>
      </c>
      <c r="F10" s="8">
        <v>-287488.2493543544</v>
      </c>
      <c r="G10" s="8">
        <v>397653.44895801763</v>
      </c>
      <c r="H10" s="8">
        <v>692995.60426129575</v>
      </c>
      <c r="I10" s="8">
        <v>-528770</v>
      </c>
      <c r="J10" s="10">
        <v>464543.67246879439</v>
      </c>
      <c r="K10" s="1">
        <v>628769.27673009015</v>
      </c>
      <c r="L10" s="11">
        <v>300.12853304538908</v>
      </c>
      <c r="M10" s="8">
        <v>-7942212.0495852269</v>
      </c>
      <c r="N10" s="13">
        <v>-0.92663975654694375</v>
      </c>
      <c r="O10" s="8">
        <v>-3677.1249826461735</v>
      </c>
      <c r="P10" s="13">
        <v>-0.90788562499962466</v>
      </c>
      <c r="Q10" s="4">
        <v>-0.69350248149036098</v>
      </c>
      <c r="R10" s="32"/>
      <c r="S10" s="94"/>
      <c r="T10" s="86"/>
      <c r="U10" s="87"/>
      <c r="V10" s="86"/>
    </row>
    <row r="11" spans="1:28" x14ac:dyDescent="0.35">
      <c r="A11" s="3" t="s">
        <v>5</v>
      </c>
      <c r="B11" s="27">
        <v>7759</v>
      </c>
      <c r="C11" s="8">
        <v>4072791.6773208887</v>
      </c>
      <c r="D11" s="8">
        <v>2130964.1471607545</v>
      </c>
      <c r="E11" s="8">
        <v>1224315.5131435227</v>
      </c>
      <c r="F11" s="8">
        <v>717512.01701661141</v>
      </c>
      <c r="G11" s="8">
        <v>4276004.4865614763</v>
      </c>
      <c r="H11" s="8">
        <v>8348796.1638823655</v>
      </c>
      <c r="I11" s="8">
        <v>-321601</v>
      </c>
      <c r="J11" s="10">
        <v>1812826.8815624351</v>
      </c>
      <c r="K11" s="1">
        <v>9840022.0454448014</v>
      </c>
      <c r="L11" s="11">
        <v>1268.2075068236629</v>
      </c>
      <c r="M11" s="8">
        <v>-24487365.048423916</v>
      </c>
      <c r="N11" s="13">
        <v>-0.71334777043947084</v>
      </c>
      <c r="O11" s="8">
        <v>-3102.4809441400139</v>
      </c>
      <c r="P11" s="13">
        <v>-0.71190550947467657</v>
      </c>
      <c r="Q11" s="4">
        <v>-0.68146727669001805</v>
      </c>
      <c r="R11" s="32"/>
      <c r="S11" s="94"/>
      <c r="T11" s="86"/>
      <c r="U11" s="87"/>
      <c r="V11" s="86"/>
    </row>
    <row r="12" spans="1:28" x14ac:dyDescent="0.35">
      <c r="A12" s="3" t="s">
        <v>6</v>
      </c>
      <c r="B12" s="27">
        <v>121543</v>
      </c>
      <c r="C12" s="8">
        <v>-3633887.2636854947</v>
      </c>
      <c r="D12" s="8">
        <v>13106748.065646477</v>
      </c>
      <c r="E12" s="8">
        <v>-11805262.822869556</v>
      </c>
      <c r="F12" s="8">
        <v>-4935372.5064624157</v>
      </c>
      <c r="G12" s="8">
        <v>25752760.723499291</v>
      </c>
      <c r="H12" s="8">
        <v>22118873.459813796</v>
      </c>
      <c r="I12" s="8">
        <v>-1367190</v>
      </c>
      <c r="J12" s="10">
        <v>19198097.359689422</v>
      </c>
      <c r="K12" s="1">
        <v>39949780.819503218</v>
      </c>
      <c r="L12" s="11">
        <v>328.68845445236019</v>
      </c>
      <c r="M12" s="8">
        <v>-204818814.31071311</v>
      </c>
      <c r="N12" s="13">
        <v>-0.83678551246229105</v>
      </c>
      <c r="O12" s="8">
        <v>-1707.486532073023</v>
      </c>
      <c r="P12" s="13">
        <v>-0.87990338210751795</v>
      </c>
      <c r="Q12" s="4">
        <v>-0.69124639544560162</v>
      </c>
      <c r="R12" s="32"/>
      <c r="S12" s="94"/>
      <c r="T12" s="86"/>
      <c r="U12" s="87"/>
      <c r="V12" s="86"/>
    </row>
    <row r="13" spans="1:28" x14ac:dyDescent="0.35">
      <c r="A13" s="3" t="s">
        <v>7</v>
      </c>
      <c r="B13" s="27">
        <v>9247</v>
      </c>
      <c r="C13" s="8">
        <v>661284.63751699543</v>
      </c>
      <c r="D13" s="8">
        <v>2400013.2498981515</v>
      </c>
      <c r="E13" s="8">
        <v>-783440.40137383319</v>
      </c>
      <c r="F13" s="8">
        <v>-955288.21100732288</v>
      </c>
      <c r="G13" s="8">
        <v>5014580.5228769807</v>
      </c>
      <c r="H13" s="8">
        <v>5675865.1603939757</v>
      </c>
      <c r="I13" s="8">
        <v>-280842</v>
      </c>
      <c r="J13" s="10">
        <v>1916903.2441040578</v>
      </c>
      <c r="K13" s="1">
        <v>7311926.4044980332</v>
      </c>
      <c r="L13" s="11">
        <v>790.73498480567025</v>
      </c>
      <c r="M13" s="8">
        <v>-26249392.051916622</v>
      </c>
      <c r="N13" s="13">
        <v>-0.7821323255224949</v>
      </c>
      <c r="O13" s="8">
        <v>-2795.6422813211361</v>
      </c>
      <c r="P13" s="13">
        <v>-0.79553648688042355</v>
      </c>
      <c r="Q13" s="4">
        <v>-0.68886333643364406</v>
      </c>
      <c r="R13" s="32"/>
      <c r="S13" s="94"/>
      <c r="T13" s="86"/>
      <c r="U13" s="87"/>
      <c r="V13" s="86"/>
    </row>
    <row r="14" spans="1:28" x14ac:dyDescent="0.35">
      <c r="A14" s="3" t="s">
        <v>8</v>
      </c>
      <c r="B14" s="27">
        <v>9280</v>
      </c>
      <c r="C14" s="8">
        <v>2699001.3235511333</v>
      </c>
      <c r="D14" s="8">
        <v>805899.41263258737</v>
      </c>
      <c r="E14" s="8">
        <v>1187453.1711064253</v>
      </c>
      <c r="F14" s="8">
        <v>705648.73981212056</v>
      </c>
      <c r="G14" s="8">
        <v>2306524.1420384161</v>
      </c>
      <c r="H14" s="8">
        <v>5005525.4655895494</v>
      </c>
      <c r="I14" s="8">
        <v>-1252508</v>
      </c>
      <c r="J14" s="10">
        <v>1701813.5055073863</v>
      </c>
      <c r="K14" s="1">
        <v>5454830.9710969357</v>
      </c>
      <c r="L14" s="11">
        <v>587.80506154061811</v>
      </c>
      <c r="M14" s="8">
        <v>-23148798.391796473</v>
      </c>
      <c r="N14" s="13">
        <v>-0.80929584487717776</v>
      </c>
      <c r="O14" s="8">
        <v>-2454.4869362144773</v>
      </c>
      <c r="P14" s="13">
        <v>-0.79219510281144601</v>
      </c>
      <c r="Q14" s="4">
        <v>-0.70158182563464688</v>
      </c>
      <c r="R14" s="32"/>
      <c r="S14" s="94"/>
      <c r="T14" s="86"/>
      <c r="U14" s="87"/>
      <c r="V14" s="86"/>
    </row>
    <row r="15" spans="1:28" x14ac:dyDescent="0.35">
      <c r="A15" s="3" t="s">
        <v>9</v>
      </c>
      <c r="B15" s="27">
        <v>4269</v>
      </c>
      <c r="C15" s="8">
        <v>2591300.0361525947</v>
      </c>
      <c r="D15" s="8">
        <v>1346310.9167999872</v>
      </c>
      <c r="E15" s="8">
        <v>914864.01242104999</v>
      </c>
      <c r="F15" s="8">
        <v>330125.10693155747</v>
      </c>
      <c r="G15" s="8">
        <v>1873859.849253223</v>
      </c>
      <c r="H15" s="8">
        <v>4465159.885405818</v>
      </c>
      <c r="I15" s="8">
        <v>22801</v>
      </c>
      <c r="J15" s="10">
        <v>972282.43669580948</v>
      </c>
      <c r="K15" s="1">
        <v>5460243.3221016275</v>
      </c>
      <c r="L15" s="11">
        <v>1279.0450508553824</v>
      </c>
      <c r="M15" s="8">
        <v>-17477309.685481429</v>
      </c>
      <c r="N15" s="13">
        <v>-0.76195179493224519</v>
      </c>
      <c r="O15" s="8">
        <v>-4029.344906928246</v>
      </c>
      <c r="P15" s="13">
        <v>-0.77407204581028166</v>
      </c>
      <c r="Q15" s="4">
        <v>-0.69196827093736091</v>
      </c>
      <c r="R15" s="32"/>
      <c r="S15" s="94"/>
      <c r="T15" s="86"/>
      <c r="U15" s="87"/>
      <c r="V15" s="86"/>
    </row>
    <row r="16" spans="1:28" x14ac:dyDescent="0.35">
      <c r="A16" s="3" t="s">
        <v>10</v>
      </c>
      <c r="B16" s="27">
        <v>3033</v>
      </c>
      <c r="C16" s="8">
        <v>-421716.23652179854</v>
      </c>
      <c r="D16" s="8">
        <v>442579.18503488984</v>
      </c>
      <c r="E16" s="8">
        <v>-437443.22531851195</v>
      </c>
      <c r="F16" s="8">
        <v>-426852.19623817643</v>
      </c>
      <c r="G16" s="8">
        <v>1319498.9639067713</v>
      </c>
      <c r="H16" s="8">
        <v>897782.72738497274</v>
      </c>
      <c r="I16" s="8">
        <v>401186</v>
      </c>
      <c r="J16" s="10">
        <v>672707.59369978029</v>
      </c>
      <c r="K16" s="1">
        <v>1971676.3210847531</v>
      </c>
      <c r="L16" s="11">
        <v>650.07461954657208</v>
      </c>
      <c r="M16" s="8">
        <v>-11397342.748817487</v>
      </c>
      <c r="N16" s="13">
        <v>-0.85251899853119362</v>
      </c>
      <c r="O16" s="8">
        <v>-3728.9031301757464</v>
      </c>
      <c r="P16" s="13">
        <v>-0.91700355541509693</v>
      </c>
      <c r="Q16" s="4">
        <v>-0.69067933495003997</v>
      </c>
      <c r="R16" s="32"/>
      <c r="S16" s="94"/>
      <c r="T16" s="86"/>
      <c r="U16" s="87"/>
      <c r="V16" s="86"/>
    </row>
    <row r="17" spans="1:28" x14ac:dyDescent="0.35">
      <c r="A17" s="3" t="s">
        <v>11</v>
      </c>
      <c r="B17" s="27">
        <v>1513</v>
      </c>
      <c r="C17" s="8">
        <v>456016.81361256435</v>
      </c>
      <c r="D17" s="8">
        <v>920347.87867581134</v>
      </c>
      <c r="E17" s="8">
        <v>-184051.24712608245</v>
      </c>
      <c r="F17" s="8">
        <v>-280279.81793716457</v>
      </c>
      <c r="G17" s="8">
        <v>-31304.543049172666</v>
      </c>
      <c r="H17" s="8">
        <v>424712.27056339168</v>
      </c>
      <c r="I17" s="8">
        <v>127036</v>
      </c>
      <c r="J17" s="10">
        <v>376032.7087259306</v>
      </c>
      <c r="K17" s="1">
        <v>927780.97928932239</v>
      </c>
      <c r="L17" s="11">
        <v>613.20619913372263</v>
      </c>
      <c r="M17" s="8">
        <v>-7490980.114528303</v>
      </c>
      <c r="N17" s="13">
        <v>-0.88979601999032321</v>
      </c>
      <c r="O17" s="8">
        <v>-4779.9783580844869</v>
      </c>
      <c r="P17" s="13">
        <v>-0.93941282432727269</v>
      </c>
      <c r="Q17" s="4">
        <v>-0.69903980302233548</v>
      </c>
      <c r="R17" s="32"/>
      <c r="S17" s="94"/>
      <c r="T17" s="86"/>
      <c r="U17" s="87"/>
      <c r="V17" s="86"/>
    </row>
    <row r="18" spans="1:28" x14ac:dyDescent="0.35">
      <c r="A18" s="3" t="s">
        <v>12</v>
      </c>
      <c r="B18" s="27">
        <v>21293</v>
      </c>
      <c r="C18" s="8">
        <v>5621980.518627448</v>
      </c>
      <c r="D18" s="8">
        <v>10670716.042779488</v>
      </c>
      <c r="E18" s="8">
        <v>-2397156.3534561843</v>
      </c>
      <c r="F18" s="8">
        <v>-2651579.1706958557</v>
      </c>
      <c r="G18" s="8">
        <v>4632795.5907204514</v>
      </c>
      <c r="H18" s="8">
        <v>10254776.109347899</v>
      </c>
      <c r="I18" s="8">
        <v>-2244071</v>
      </c>
      <c r="J18" s="10">
        <v>3085504.7920736158</v>
      </c>
      <c r="K18" s="1">
        <v>11096209.901421513</v>
      </c>
      <c r="L18" s="11">
        <v>521.12008178375584</v>
      </c>
      <c r="M18" s="8">
        <v>-32733710.404577453</v>
      </c>
      <c r="N18" s="13">
        <v>-0.74683481457522105</v>
      </c>
      <c r="O18" s="8">
        <v>-1541.3673449725834</v>
      </c>
      <c r="P18" s="13">
        <v>-0.71363468832076982</v>
      </c>
      <c r="Q18" s="4">
        <v>-0.69337401388925812</v>
      </c>
      <c r="R18" s="32"/>
      <c r="S18" s="94"/>
      <c r="T18" s="86"/>
      <c r="U18" s="87"/>
      <c r="V18" s="86"/>
    </row>
    <row r="19" spans="1:28" x14ac:dyDescent="0.35">
      <c r="A19" s="3" t="s">
        <v>13</v>
      </c>
      <c r="B19" s="27">
        <v>3777</v>
      </c>
      <c r="C19" s="8">
        <v>3181295.7078996748</v>
      </c>
      <c r="D19" s="8">
        <v>1068592.5816253508</v>
      </c>
      <c r="E19" s="8">
        <v>1321670.5136391146</v>
      </c>
      <c r="F19" s="8">
        <v>791032.61263520934</v>
      </c>
      <c r="G19" s="8">
        <v>404542.22533563012</v>
      </c>
      <c r="H19" s="8">
        <v>3585837.9332353049</v>
      </c>
      <c r="I19" s="8">
        <v>-14271</v>
      </c>
      <c r="J19" s="10">
        <v>890771.17347844259</v>
      </c>
      <c r="K19" s="1">
        <v>4462338.1067137476</v>
      </c>
      <c r="L19" s="11">
        <v>1181.4503856801027</v>
      </c>
      <c r="M19" s="8">
        <v>-11755182.252966387</v>
      </c>
      <c r="N19" s="13">
        <v>-0.72484461201553496</v>
      </c>
      <c r="O19" s="8">
        <v>-3040.7626733358138</v>
      </c>
      <c r="P19" s="13">
        <v>-0.73566801326752562</v>
      </c>
      <c r="Q19" s="4">
        <v>-0.68454006858886896</v>
      </c>
      <c r="R19" s="32"/>
      <c r="S19" s="94"/>
      <c r="T19" s="86"/>
      <c r="U19" s="87"/>
      <c r="V19" s="86"/>
    </row>
    <row r="20" spans="1:28" x14ac:dyDescent="0.35">
      <c r="A20" s="3" t="s">
        <v>14</v>
      </c>
      <c r="B20" s="27">
        <v>6891</v>
      </c>
      <c r="C20" s="8">
        <v>546808.36598117673</v>
      </c>
      <c r="D20" s="8">
        <v>342094.95037001441</v>
      </c>
      <c r="E20" s="8">
        <v>204565.76965551908</v>
      </c>
      <c r="F20" s="8">
        <v>147.64595564326964</v>
      </c>
      <c r="G20" s="8">
        <v>3044070.8684155564</v>
      </c>
      <c r="H20" s="8">
        <v>3590879.2343967333</v>
      </c>
      <c r="I20" s="8">
        <v>215187</v>
      </c>
      <c r="J20" s="10">
        <v>1365028.5224604667</v>
      </c>
      <c r="K20" s="1">
        <v>5171094.7568571996</v>
      </c>
      <c r="L20" s="11">
        <v>750.41282206605706</v>
      </c>
      <c r="M20" s="8">
        <v>-22276205.178229377</v>
      </c>
      <c r="N20" s="13">
        <v>-0.81159914566871993</v>
      </c>
      <c r="O20" s="8">
        <v>-3209.665079403655</v>
      </c>
      <c r="P20" s="13">
        <v>-0.84477813079167696</v>
      </c>
      <c r="Q20" s="4">
        <v>-0.69407788703792628</v>
      </c>
      <c r="R20" s="32"/>
      <c r="S20" s="94"/>
      <c r="T20" s="86"/>
      <c r="U20" s="87"/>
      <c r="V20" s="86"/>
    </row>
    <row r="21" spans="1:28" x14ac:dyDescent="0.35">
      <c r="A21" s="3" t="s">
        <v>15</v>
      </c>
      <c r="B21" s="27">
        <v>1479</v>
      </c>
      <c r="C21" s="8">
        <v>-164093.67166773544</v>
      </c>
      <c r="D21" s="8">
        <v>-74467.173112858931</v>
      </c>
      <c r="E21" s="8">
        <v>31234.193027492045</v>
      </c>
      <c r="F21" s="8">
        <v>-120860.69158236854</v>
      </c>
      <c r="G21" s="8">
        <v>658008.18657270318</v>
      </c>
      <c r="H21" s="8">
        <v>493914.51490496774</v>
      </c>
      <c r="I21" s="8">
        <v>-331006</v>
      </c>
      <c r="J21" s="10">
        <v>367381.62735902186</v>
      </c>
      <c r="K21" s="1">
        <v>530290.14226398966</v>
      </c>
      <c r="L21" s="11">
        <v>358.54641126706537</v>
      </c>
      <c r="M21" s="8">
        <v>-6356176.861250584</v>
      </c>
      <c r="N21" s="13">
        <v>-0.92299532663216843</v>
      </c>
      <c r="O21" s="8">
        <v>-4223.2679623287922</v>
      </c>
      <c r="P21" s="13">
        <v>-0.91770718234449522</v>
      </c>
      <c r="Q21" s="4">
        <v>-0.6955073124756318</v>
      </c>
      <c r="R21" s="32"/>
      <c r="S21" s="94"/>
      <c r="T21" s="86"/>
      <c r="U21" s="87"/>
      <c r="V21" s="86"/>
    </row>
    <row r="22" spans="1:28" x14ac:dyDescent="0.35">
      <c r="A22" s="3" t="s">
        <v>16</v>
      </c>
      <c r="B22" s="27">
        <v>2420</v>
      </c>
      <c r="C22" s="8">
        <v>-1862650.6954353522</v>
      </c>
      <c r="D22" s="8">
        <v>-2343.0941344834864</v>
      </c>
      <c r="E22" s="8">
        <v>-1109813.7035469699</v>
      </c>
      <c r="F22" s="8">
        <v>-750493.89775389875</v>
      </c>
      <c r="G22" s="8">
        <v>971581.07771805557</v>
      </c>
      <c r="H22" s="8">
        <v>-891069.61771729658</v>
      </c>
      <c r="I22" s="8">
        <v>100577</v>
      </c>
      <c r="J22" s="10">
        <v>527451.85057411972</v>
      </c>
      <c r="K22" s="1">
        <v>-263040.76714317687</v>
      </c>
      <c r="L22" s="7">
        <v>-108.69453187734581</v>
      </c>
      <c r="M22" s="8">
        <v>-11407190.099124592</v>
      </c>
      <c r="N22" s="13">
        <v>-1.0236034854978391</v>
      </c>
      <c r="O22" s="8">
        <v>-4689.1093826711867</v>
      </c>
      <c r="P22" s="13">
        <v>-1.0972975002027601</v>
      </c>
      <c r="Q22" s="4">
        <v>-0.70621533763655098</v>
      </c>
      <c r="R22" s="32"/>
      <c r="S22" s="94"/>
      <c r="T22" s="86"/>
      <c r="U22" s="87"/>
      <c r="V22" s="86"/>
    </row>
    <row r="23" spans="1:28" x14ac:dyDescent="0.35">
      <c r="A23" s="3" t="s">
        <v>17</v>
      </c>
      <c r="B23" s="27">
        <v>19973</v>
      </c>
      <c r="C23" s="8">
        <v>67226.191741803894</v>
      </c>
      <c r="D23" s="8">
        <v>-1739820.7369767444</v>
      </c>
      <c r="E23" s="8">
        <v>773633.93252304895</v>
      </c>
      <c r="F23" s="8">
        <v>1033412.9961954993</v>
      </c>
      <c r="G23" s="8">
        <v>6452901.9726271033</v>
      </c>
      <c r="H23" s="8">
        <v>6520128.164368907</v>
      </c>
      <c r="I23" s="8">
        <v>-2347453</v>
      </c>
      <c r="J23" s="10">
        <v>3323029.3194958591</v>
      </c>
      <c r="K23" s="1">
        <v>7495704.4838647656</v>
      </c>
      <c r="L23" s="11">
        <v>375.29186821532898</v>
      </c>
      <c r="M23" s="8">
        <v>-51704758.9564358</v>
      </c>
      <c r="N23" s="13">
        <v>-0.87338436140075748</v>
      </c>
      <c r="O23" s="8">
        <v>-2544.1510472743921</v>
      </c>
      <c r="P23" s="13">
        <v>-0.87137552646853655</v>
      </c>
      <c r="Q23" s="4">
        <v>-0.69424766120966708</v>
      </c>
      <c r="R23" s="32"/>
      <c r="S23" s="94"/>
      <c r="T23" s="86"/>
      <c r="U23" s="87"/>
      <c r="V23" s="86"/>
    </row>
    <row r="24" spans="1:28" x14ac:dyDescent="0.35">
      <c r="A24" s="3" t="s">
        <v>18</v>
      </c>
      <c r="B24" s="27">
        <v>1941</v>
      </c>
      <c r="C24" s="8">
        <v>1071941.9279952336</v>
      </c>
      <c r="D24" s="8">
        <v>207066.3941276095</v>
      </c>
      <c r="E24" s="8">
        <v>750034.47577336105</v>
      </c>
      <c r="F24" s="8">
        <v>114841.058094263</v>
      </c>
      <c r="G24" s="8">
        <v>964812.90063515084</v>
      </c>
      <c r="H24" s="8">
        <v>2036754.8286303845</v>
      </c>
      <c r="I24" s="8">
        <v>248419</v>
      </c>
      <c r="J24" s="10">
        <v>489090.13610551949</v>
      </c>
      <c r="K24" s="1">
        <v>2774263.9647359038</v>
      </c>
      <c r="L24" s="11">
        <v>1429.2962208840308</v>
      </c>
      <c r="M24" s="8">
        <v>-8491425.4879561439</v>
      </c>
      <c r="N24" s="13">
        <v>-0.75374219426286726</v>
      </c>
      <c r="O24" s="8">
        <v>-4283.5280451869867</v>
      </c>
      <c r="P24" s="13">
        <v>-0.78608454903224845</v>
      </c>
      <c r="Q24" s="4">
        <v>-0.69370315399238258</v>
      </c>
      <c r="R24" s="32"/>
      <c r="S24" s="94"/>
      <c r="T24" s="86"/>
      <c r="U24" s="87"/>
      <c r="V24" s="86"/>
    </row>
    <row r="25" spans="1:28" x14ac:dyDescent="0.35">
      <c r="A25" s="3" t="s">
        <v>19</v>
      </c>
      <c r="B25" s="27">
        <v>3490</v>
      </c>
      <c r="C25" s="8">
        <v>3400566.2481718566</v>
      </c>
      <c r="D25" s="8">
        <v>1322270.9376441259</v>
      </c>
      <c r="E25" s="8">
        <v>1179051.7818548291</v>
      </c>
      <c r="F25" s="8">
        <v>899243.5286729018</v>
      </c>
      <c r="G25" s="8">
        <v>-135602.49577350073</v>
      </c>
      <c r="H25" s="8">
        <v>3264963.7523983559</v>
      </c>
      <c r="I25" s="8">
        <v>49293</v>
      </c>
      <c r="J25" s="10">
        <v>817536.66303129576</v>
      </c>
      <c r="K25" s="1">
        <v>4131793.4154296517</v>
      </c>
      <c r="L25" s="11">
        <v>1183.8949614411611</v>
      </c>
      <c r="M25" s="8">
        <v>-7254938.3411175236</v>
      </c>
      <c r="N25" s="13">
        <v>-0.63713965483959512</v>
      </c>
      <c r="O25" s="8">
        <v>-2049.1350659714381</v>
      </c>
      <c r="P25" s="13">
        <v>-0.62712672408318282</v>
      </c>
      <c r="Q25" s="4">
        <v>-0.68231484091940275</v>
      </c>
      <c r="R25" s="32"/>
      <c r="S25" s="94"/>
      <c r="T25" s="86"/>
      <c r="U25" s="87"/>
      <c r="V25" s="86"/>
    </row>
    <row r="26" spans="1:28" x14ac:dyDescent="0.35">
      <c r="A26" s="56" t="s">
        <v>44</v>
      </c>
      <c r="B26" s="60">
        <f>SUM(B7:B25)</f>
        <v>248363</v>
      </c>
      <c r="C26" s="61">
        <f t="shared" ref="C26:M26" si="0">SUM(C7:C25)</f>
        <v>31895804.29112342</v>
      </c>
      <c r="D26" s="61">
        <f t="shared" si="0"/>
        <v>37611538.791468114</v>
      </c>
      <c r="E26" s="61">
        <f t="shared" si="0"/>
        <v>-2900231.4964560336</v>
      </c>
      <c r="F26" s="61">
        <f t="shared" si="0"/>
        <v>-2815503.0038886634</v>
      </c>
      <c r="G26" s="61">
        <f t="shared" si="0"/>
        <v>67677424.369516253</v>
      </c>
      <c r="H26" s="61">
        <f t="shared" si="0"/>
        <v>99573228.660639688</v>
      </c>
      <c r="I26" s="61">
        <f t="shared" si="0"/>
        <v>-9865030</v>
      </c>
      <c r="J26" s="61">
        <f t="shared" si="0"/>
        <v>43233662.127804704</v>
      </c>
      <c r="K26" s="61">
        <f t="shared" si="0"/>
        <v>132941860.78844437</v>
      </c>
      <c r="L26" s="62">
        <f>K26/B26</f>
        <v>535.2724068739883</v>
      </c>
      <c r="M26" s="57">
        <f t="shared" si="0"/>
        <v>-540771819.6267581</v>
      </c>
      <c r="N26" s="63">
        <f>M26/H53</f>
        <v>-0.8026730573342169</v>
      </c>
      <c r="O26" s="57">
        <f>L26-I53</f>
        <v>-2178.4153075247486</v>
      </c>
      <c r="P26" s="63">
        <f>H26/E53-1</f>
        <v>-0.81681079554560543</v>
      </c>
      <c r="Q26" s="64">
        <f>J26/G53-1</f>
        <v>-0.69217529849507742</v>
      </c>
      <c r="S26" s="94"/>
      <c r="T26" s="86"/>
      <c r="U26" s="87"/>
      <c r="V26" s="86"/>
      <c r="X26" s="22"/>
      <c r="Y26" s="22"/>
      <c r="Z26" s="23"/>
      <c r="AA26" s="24"/>
      <c r="AB26" s="24"/>
    </row>
    <row r="27" spans="1:28" x14ac:dyDescent="0.35">
      <c r="A27" s="20"/>
      <c r="B27" s="21"/>
      <c r="H27" s="22"/>
      <c r="I27" s="22"/>
      <c r="J27" s="23"/>
      <c r="K27" s="24"/>
      <c r="L27" s="24"/>
      <c r="S27" s="32"/>
      <c r="T27" s="20"/>
      <c r="U27" s="21"/>
      <c r="X27" s="22"/>
      <c r="Y27" s="22"/>
      <c r="Z27" s="23"/>
      <c r="AA27" s="24"/>
      <c r="AB27" s="24"/>
    </row>
    <row r="28" spans="1:28" ht="18.5" x14ac:dyDescent="0.45">
      <c r="A28" s="25" t="s">
        <v>21</v>
      </c>
      <c r="K28" s="24"/>
      <c r="L28" s="24"/>
      <c r="S28" s="32"/>
      <c r="AA28" s="24"/>
      <c r="AB28" s="24"/>
    </row>
    <row r="29" spans="1:28" x14ac:dyDescent="0.35">
      <c r="A29" s="26" t="s">
        <v>78</v>
      </c>
      <c r="K29" s="24"/>
      <c r="L29" s="24"/>
      <c r="S29" s="32"/>
      <c r="AA29" s="24"/>
      <c r="AB29" s="24"/>
    </row>
    <row r="30" spans="1:28" x14ac:dyDescent="0.35">
      <c r="A30" s="17" t="s">
        <v>20</v>
      </c>
      <c r="B30" s="33"/>
      <c r="C30" s="14"/>
      <c r="D30" s="14"/>
      <c r="E30" s="14"/>
      <c r="F30" s="14"/>
      <c r="G30" s="14"/>
      <c r="H30" s="14"/>
      <c r="I30" s="14"/>
      <c r="K30" s="14"/>
      <c r="L30" s="14"/>
      <c r="S30" s="32"/>
      <c r="AA30" s="24"/>
      <c r="AB30" s="24"/>
    </row>
    <row r="31" spans="1:28" x14ac:dyDescent="0.35">
      <c r="S31" s="32"/>
      <c r="AA31" s="24"/>
      <c r="AB31" s="24"/>
    </row>
    <row r="32" spans="1:28" ht="101.5" x14ac:dyDescent="0.35">
      <c r="A32" s="112" t="s">
        <v>0</v>
      </c>
      <c r="B32" s="100" t="s">
        <v>30</v>
      </c>
      <c r="C32" s="101" t="s">
        <v>31</v>
      </c>
      <c r="D32" s="100" t="s">
        <v>32</v>
      </c>
      <c r="E32" s="100" t="s">
        <v>33</v>
      </c>
      <c r="F32" s="100" t="s">
        <v>34</v>
      </c>
      <c r="G32" s="100" t="s">
        <v>36</v>
      </c>
      <c r="H32" s="39" t="s">
        <v>37</v>
      </c>
      <c r="I32" s="113" t="s">
        <v>38</v>
      </c>
      <c r="S32" s="32"/>
      <c r="AA32" s="24"/>
      <c r="AB32" s="24"/>
    </row>
    <row r="33" spans="1:28" x14ac:dyDescent="0.35">
      <c r="A33" s="44" t="s">
        <v>23</v>
      </c>
      <c r="B33" s="40">
        <v>5503664</v>
      </c>
      <c r="C33" s="41">
        <v>7166187560.7008839</v>
      </c>
      <c r="D33" s="41">
        <v>789687442.38652444</v>
      </c>
      <c r="E33" s="41">
        <v>7955875003.0874109</v>
      </c>
      <c r="F33" s="41">
        <v>22404685</v>
      </c>
      <c r="G33" s="41">
        <v>2749400000.0036144</v>
      </c>
      <c r="H33" s="42">
        <v>10727679688.091026</v>
      </c>
      <c r="I33" s="43">
        <v>1949.1887019431103</v>
      </c>
      <c r="S33" s="34"/>
      <c r="T33" s="17"/>
      <c r="AA33" s="15"/>
      <c r="AB33" s="15"/>
    </row>
    <row r="34" spans="1:28" x14ac:dyDescent="0.35">
      <c r="A34" s="3" t="s">
        <v>1</v>
      </c>
      <c r="B34" s="27">
        <v>21124</v>
      </c>
      <c r="C34" s="10">
        <v>42433124.985298663</v>
      </c>
      <c r="D34" s="11">
        <v>12614277.85277712</v>
      </c>
      <c r="E34" s="10">
        <v>55047402.838075787</v>
      </c>
      <c r="F34" s="8">
        <v>-1375841</v>
      </c>
      <c r="G34" s="10">
        <v>12041771.104797313</v>
      </c>
      <c r="H34" s="1">
        <v>65713332.942873098</v>
      </c>
      <c r="I34" s="31">
        <v>3110.8375754058461</v>
      </c>
      <c r="S34" s="34"/>
      <c r="AA34" s="24"/>
      <c r="AB34" s="24"/>
    </row>
    <row r="35" spans="1:28" x14ac:dyDescent="0.35">
      <c r="A35" s="3" t="s">
        <v>2</v>
      </c>
      <c r="B35" s="27">
        <v>4689</v>
      </c>
      <c r="C35" s="10">
        <v>8233717.3672612421</v>
      </c>
      <c r="D35" s="11">
        <v>2581636.3440781143</v>
      </c>
      <c r="E35" s="10">
        <v>10815353.711339356</v>
      </c>
      <c r="F35" s="8">
        <v>-297194</v>
      </c>
      <c r="G35" s="10">
        <v>3093205.4594380111</v>
      </c>
      <c r="H35" s="1">
        <v>13611365.170777367</v>
      </c>
      <c r="I35" s="31">
        <v>2902.8289978198695</v>
      </c>
      <c r="S35" s="34"/>
      <c r="T35" s="19"/>
    </row>
    <row r="36" spans="1:28" x14ac:dyDescent="0.35">
      <c r="A36" s="3" t="s">
        <v>3</v>
      </c>
      <c r="B36" s="27">
        <v>2807</v>
      </c>
      <c r="C36" s="10">
        <v>8233899.6221314007</v>
      </c>
      <c r="D36" s="11">
        <v>2702541.6362543083</v>
      </c>
      <c r="E36" s="10">
        <v>10936441.258385709</v>
      </c>
      <c r="F36" s="8">
        <v>-577364</v>
      </c>
      <c r="G36" s="10">
        <v>2094418.9163533954</v>
      </c>
      <c r="H36" s="1">
        <v>12453496.174739104</v>
      </c>
      <c r="I36" s="31">
        <v>4436.5857409116861</v>
      </c>
      <c r="S36" s="34"/>
    </row>
    <row r="37" spans="1:28" x14ac:dyDescent="0.35">
      <c r="A37" s="3" t="s">
        <v>4</v>
      </c>
      <c r="B37" s="27">
        <v>2155</v>
      </c>
      <c r="C37" s="10">
        <v>6038106.2970228894</v>
      </c>
      <c r="D37" s="11">
        <v>1485101.7175619337</v>
      </c>
      <c r="E37" s="10">
        <v>7523208.0145848226</v>
      </c>
      <c r="F37" s="8">
        <v>-467879</v>
      </c>
      <c r="G37" s="10">
        <v>1515652.3117304943</v>
      </c>
      <c r="H37" s="1">
        <v>8570981.3263153173</v>
      </c>
      <c r="I37" s="31">
        <v>3977.2535156915624</v>
      </c>
      <c r="S37" s="34"/>
    </row>
    <row r="38" spans="1:28" x14ac:dyDescent="0.35">
      <c r="A38" s="3" t="s">
        <v>5</v>
      </c>
      <c r="B38" s="27">
        <v>7854</v>
      </c>
      <c r="C38" s="10">
        <v>20648796.857367184</v>
      </c>
      <c r="D38" s="11">
        <v>8330570.810021474</v>
      </c>
      <c r="E38" s="10">
        <v>28979367.667388659</v>
      </c>
      <c r="F38" s="8">
        <v>-343160</v>
      </c>
      <c r="G38" s="10">
        <v>5691179.4264800614</v>
      </c>
      <c r="H38" s="1">
        <v>34327387.093868718</v>
      </c>
      <c r="I38" s="31">
        <v>4370.6884509636766</v>
      </c>
      <c r="S38" s="34"/>
    </row>
    <row r="39" spans="1:28" x14ac:dyDescent="0.35">
      <c r="A39" s="3" t="s">
        <v>6</v>
      </c>
      <c r="B39" s="27">
        <v>120210</v>
      </c>
      <c r="C39" s="10">
        <v>147543530.5657762</v>
      </c>
      <c r="D39" s="11">
        <v>36632126.067751825</v>
      </c>
      <c r="E39" s="10">
        <v>184175656.63352802</v>
      </c>
      <c r="F39" s="8">
        <v>-1586408</v>
      </c>
      <c r="G39" s="10">
        <v>62179346.496688314</v>
      </c>
      <c r="H39" s="1">
        <v>244768595.13021633</v>
      </c>
      <c r="I39" s="31">
        <v>2036.1749865253832</v>
      </c>
      <c r="S39" s="34"/>
    </row>
    <row r="40" spans="1:28" x14ac:dyDescent="0.35">
      <c r="A40" s="3" t="s">
        <v>7</v>
      </c>
      <c r="B40" s="27">
        <v>9358</v>
      </c>
      <c r="C40" s="10">
        <v>19054618.963388786</v>
      </c>
      <c r="D40" s="11">
        <v>8705175.7980098259</v>
      </c>
      <c r="E40" s="10">
        <v>27759794.761398613</v>
      </c>
      <c r="F40" s="8">
        <v>-359445</v>
      </c>
      <c r="G40" s="10">
        <v>6160968.6950160442</v>
      </c>
      <c r="H40" s="1">
        <v>33561318.456414655</v>
      </c>
      <c r="I40" s="31">
        <v>3586.3772661268063</v>
      </c>
      <c r="S40" s="34"/>
    </row>
    <row r="41" spans="1:28" x14ac:dyDescent="0.35">
      <c r="A41" s="3" t="s">
        <v>8</v>
      </c>
      <c r="B41" s="27">
        <v>9402</v>
      </c>
      <c r="C41" s="10">
        <v>19568764.423033409</v>
      </c>
      <c r="D41" s="11">
        <v>4518855.9040647149</v>
      </c>
      <c r="E41" s="10">
        <v>24087620.327098124</v>
      </c>
      <c r="F41" s="8">
        <v>-1186772</v>
      </c>
      <c r="G41" s="10">
        <v>5702781.0357952854</v>
      </c>
      <c r="H41" s="1">
        <v>28603629.36289341</v>
      </c>
      <c r="I41" s="31">
        <v>3042.2919977550955</v>
      </c>
      <c r="S41" s="32"/>
    </row>
    <row r="42" spans="1:28" x14ac:dyDescent="0.35">
      <c r="A42" s="3" t="s">
        <v>9</v>
      </c>
      <c r="B42" s="27">
        <v>4321</v>
      </c>
      <c r="C42" s="10">
        <v>15137501.54420124</v>
      </c>
      <c r="D42" s="11">
        <v>4626143.4700686298</v>
      </c>
      <c r="E42" s="10">
        <v>19763645.01426987</v>
      </c>
      <c r="F42" s="8">
        <v>17472</v>
      </c>
      <c r="G42" s="10">
        <v>3156435.9933131863</v>
      </c>
      <c r="H42" s="1">
        <v>22937553.007583056</v>
      </c>
      <c r="I42" s="31">
        <v>5308.3899577836282</v>
      </c>
      <c r="S42" s="34"/>
    </row>
    <row r="43" spans="1:28" x14ac:dyDescent="0.35">
      <c r="A43" s="3" t="s">
        <v>10</v>
      </c>
      <c r="B43" s="27">
        <v>3053</v>
      </c>
      <c r="C43" s="10">
        <v>7919643.2819250077</v>
      </c>
      <c r="D43" s="11">
        <v>2897479.4499597955</v>
      </c>
      <c r="E43" s="10">
        <v>10817122.731884804</v>
      </c>
      <c r="F43" s="8">
        <v>377106</v>
      </c>
      <c r="G43" s="10">
        <v>2174790.3380174353</v>
      </c>
      <c r="H43" s="1">
        <v>13369019.069902239</v>
      </c>
      <c r="I43" s="31">
        <v>4378.9777497223185</v>
      </c>
      <c r="S43" s="34"/>
    </row>
    <row r="44" spans="1:28" x14ac:dyDescent="0.35">
      <c r="A44" s="3" t="s">
        <v>11</v>
      </c>
      <c r="B44" s="27">
        <v>1561</v>
      </c>
      <c r="C44" s="10">
        <v>6122951.7607444422</v>
      </c>
      <c r="D44" s="11">
        <v>886985.00966308662</v>
      </c>
      <c r="E44" s="10">
        <v>7009936.7704075286</v>
      </c>
      <c r="F44" s="8">
        <v>159381</v>
      </c>
      <c r="G44" s="10">
        <v>1249443.3234100968</v>
      </c>
      <c r="H44" s="1">
        <v>8418761.0938176252</v>
      </c>
      <c r="I44" s="31">
        <v>5393.1845572182092</v>
      </c>
      <c r="S44" s="34"/>
    </row>
    <row r="45" spans="1:28" x14ac:dyDescent="0.35">
      <c r="A45" s="3" t="s">
        <v>12</v>
      </c>
      <c r="B45" s="27">
        <v>21251</v>
      </c>
      <c r="C45" s="10">
        <v>30415907.618830513</v>
      </c>
      <c r="D45" s="11">
        <v>5394212.1516628684</v>
      </c>
      <c r="E45" s="10">
        <v>35810119.770493381</v>
      </c>
      <c r="F45" s="8">
        <v>-2042963</v>
      </c>
      <c r="G45" s="10">
        <v>10062763.535505589</v>
      </c>
      <c r="H45" s="1">
        <v>43829920.305998966</v>
      </c>
      <c r="I45" s="31">
        <v>2062.4874267563391</v>
      </c>
      <c r="S45" s="32"/>
    </row>
    <row r="46" spans="1:28" x14ac:dyDescent="0.35">
      <c r="A46" s="3" t="s">
        <v>13</v>
      </c>
      <c r="B46" s="27">
        <v>3841</v>
      </c>
      <c r="C46" s="10">
        <v>11149817.534392036</v>
      </c>
      <c r="D46" s="11">
        <v>2415842.7459298712</v>
      </c>
      <c r="E46" s="10">
        <v>13565660.280321907</v>
      </c>
      <c r="F46" s="8">
        <v>-171862</v>
      </c>
      <c r="G46" s="10">
        <v>2823722.0793582271</v>
      </c>
      <c r="H46" s="1">
        <v>16217520.359680135</v>
      </c>
      <c r="I46" s="31">
        <v>4222.2130590159168</v>
      </c>
      <c r="S46" s="34"/>
    </row>
    <row r="47" spans="1:28" x14ac:dyDescent="0.35">
      <c r="A47" s="3" t="s">
        <v>14</v>
      </c>
      <c r="B47" s="27">
        <v>6931</v>
      </c>
      <c r="C47" s="10">
        <v>17513430.043342359</v>
      </c>
      <c r="D47" s="11">
        <v>5620418.6386202294</v>
      </c>
      <c r="E47" s="10">
        <v>23133848.681962587</v>
      </c>
      <c r="F47" s="8">
        <v>-148562</v>
      </c>
      <c r="G47" s="10">
        <v>4462013.2531239875</v>
      </c>
      <c r="H47" s="1">
        <v>27447299.935086574</v>
      </c>
      <c r="I47" s="31">
        <v>3960.0779014697123</v>
      </c>
      <c r="S47" s="34"/>
    </row>
    <row r="48" spans="1:28" x14ac:dyDescent="0.35">
      <c r="A48" s="3" t="s">
        <v>15</v>
      </c>
      <c r="B48" s="27">
        <v>1503</v>
      </c>
      <c r="C48" s="10">
        <v>4490428.9786403952</v>
      </c>
      <c r="D48" s="11">
        <v>1511486.2428385809</v>
      </c>
      <c r="E48" s="10">
        <v>6001915.2214789763</v>
      </c>
      <c r="F48" s="8">
        <v>-321985</v>
      </c>
      <c r="G48" s="10">
        <v>1206536.7820355974</v>
      </c>
      <c r="H48" s="1">
        <v>6886467.0035145739</v>
      </c>
      <c r="I48" s="31">
        <v>4581.8143735958574</v>
      </c>
      <c r="S48" s="34"/>
    </row>
    <row r="49" spans="1:20" x14ac:dyDescent="0.35">
      <c r="A49" s="3" t="s">
        <v>16</v>
      </c>
      <c r="B49" s="27">
        <v>2433</v>
      </c>
      <c r="C49" s="10">
        <v>6782081.0762923108</v>
      </c>
      <c r="D49" s="11">
        <v>2376115.3404746172</v>
      </c>
      <c r="E49" s="10">
        <v>9158196.4167669285</v>
      </c>
      <c r="F49" s="8">
        <v>190584</v>
      </c>
      <c r="G49" s="10">
        <v>1795368.9152144869</v>
      </c>
      <c r="H49" s="1">
        <v>11144149.331981415</v>
      </c>
      <c r="I49" s="31">
        <v>4580.4148507938407</v>
      </c>
      <c r="S49" s="34"/>
      <c r="T49" s="19"/>
    </row>
    <row r="50" spans="1:20" x14ac:dyDescent="0.35">
      <c r="A50" s="3" t="s">
        <v>17</v>
      </c>
      <c r="B50" s="27">
        <v>20278</v>
      </c>
      <c r="C50" s="10">
        <v>42564456.143145926</v>
      </c>
      <c r="D50" s="11">
        <v>8126738.0390715599</v>
      </c>
      <c r="E50" s="10">
        <v>50691194.182217486</v>
      </c>
      <c r="F50" s="8">
        <v>-2359100</v>
      </c>
      <c r="G50" s="10">
        <v>10868369.258083086</v>
      </c>
      <c r="H50" s="1">
        <v>59200463.440300569</v>
      </c>
      <c r="I50" s="31">
        <v>2919.4429154897211</v>
      </c>
    </row>
    <row r="51" spans="1:20" x14ac:dyDescent="0.35">
      <c r="A51" s="3" t="s">
        <v>18</v>
      </c>
      <c r="B51" s="27">
        <v>1972</v>
      </c>
      <c r="C51" s="10">
        <v>7432050.1151602613</v>
      </c>
      <c r="D51" s="11">
        <v>2089257.5763417992</v>
      </c>
      <c r="E51" s="10">
        <v>9521307.6915020607</v>
      </c>
      <c r="F51" s="8">
        <v>147597</v>
      </c>
      <c r="G51" s="10">
        <v>1596784.7611899865</v>
      </c>
      <c r="H51" s="1">
        <v>11265689.452692047</v>
      </c>
      <c r="I51" s="31">
        <v>5712.8242660710175</v>
      </c>
    </row>
    <row r="52" spans="1:20" x14ac:dyDescent="0.35">
      <c r="A52" s="3" t="s">
        <v>19</v>
      </c>
      <c r="B52" s="27">
        <v>3522</v>
      </c>
      <c r="C52" s="10">
        <v>7989130.1163990498</v>
      </c>
      <c r="D52" s="11">
        <v>767098.77764141245</v>
      </c>
      <c r="E52" s="10">
        <v>8756228.8940404616</v>
      </c>
      <c r="F52" s="8">
        <v>57085</v>
      </c>
      <c r="G52" s="10">
        <v>2573417.8625067133</v>
      </c>
      <c r="H52" s="1">
        <v>11386731.756547175</v>
      </c>
      <c r="I52" s="31">
        <v>3233.0300274125993</v>
      </c>
    </row>
    <row r="53" spans="1:20" x14ac:dyDescent="0.35">
      <c r="A53" s="45" t="s">
        <v>44</v>
      </c>
      <c r="B53" s="46">
        <f>SUM(B34:B52)</f>
        <v>248265</v>
      </c>
      <c r="C53" s="47">
        <f t="shared" ref="C53" si="1">SUM(C34:C52)</f>
        <v>429271957.29435343</v>
      </c>
      <c r="D53" s="47">
        <f>SUM(D34:D52)</f>
        <v>114282063.57279177</v>
      </c>
      <c r="E53" s="47">
        <f>SUM(E34:E52)</f>
        <v>543554020.86714506</v>
      </c>
      <c r="F53" s="47">
        <f>SUM(F34:F52)</f>
        <v>-10289310</v>
      </c>
      <c r="G53" s="47">
        <f>SUM(G34:G52)</f>
        <v>140448969.54805732</v>
      </c>
      <c r="H53" s="47">
        <f>SUM(H34:H52)</f>
        <v>673713680.4152025</v>
      </c>
      <c r="I53" s="48">
        <f>H53/B53</f>
        <v>2713.6877143987372</v>
      </c>
    </row>
  </sheetData>
  <conditionalFormatting sqref="B33:I53">
    <cfRule type="cellIs" dxfId="5" priority="1" operator="lessThan">
      <formula>0</formula>
    </cfRule>
  </conditionalFormatting>
  <conditionalFormatting sqref="C6:Q26">
    <cfRule type="cellIs" dxfId="4" priority="2" operator="lessThan">
      <formula>0</formula>
    </cfRule>
  </conditionalFormatting>
  <printOptions horizontalCentered="1" gridLines="1"/>
  <pageMargins left="0" right="0" top="0" bottom="0" header="0" footer="0"/>
  <pageSetup paperSize="9" scale="64" orientation="landscape" r:id="rId1"/>
  <headerFooter scaleWithDoc="0"/>
  <rowBreaks count="1" manualBreakCount="1">
    <brk id="27" max="13" man="1"/>
  </rowBreaks>
  <ignoredErrors>
    <ignoredError sqref="B26:C26 B53:C53 G26:J26 D26:F26 K26 M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1267-9988-43DE-AC7C-BD8BDCF27A98}">
  <dimension ref="A1:W53"/>
  <sheetViews>
    <sheetView zoomScaleNormal="100" workbookViewId="0">
      <selection activeCell="A4" sqref="A4"/>
    </sheetView>
  </sheetViews>
  <sheetFormatPr defaultColWidth="9.1796875" defaultRowHeight="14.5" x14ac:dyDescent="0.35"/>
  <cols>
    <col min="1" max="1" width="15.54296875" style="14" customWidth="1"/>
    <col min="2" max="2" width="9.26953125" style="15" bestFit="1" customWidth="1"/>
    <col min="3" max="6" width="12.7265625" style="16" customWidth="1"/>
    <col min="7" max="7" width="12.7265625" style="15" bestFit="1" customWidth="1"/>
    <col min="8" max="8" width="13.453125" style="17" bestFit="1" customWidth="1"/>
    <col min="9" max="9" width="12.81640625" style="17" customWidth="1"/>
    <col min="10" max="10" width="12.7265625" style="17" customWidth="1"/>
    <col min="11" max="11" width="13.453125" style="18" bestFit="1" customWidth="1"/>
    <col min="12" max="12" width="13.453125" style="18" customWidth="1"/>
    <col min="13" max="13" width="5.7265625" style="17" customWidth="1"/>
    <col min="14" max="14" width="12.7265625" style="17" bestFit="1" customWidth="1"/>
    <col min="15" max="15" width="15.54296875" style="14" customWidth="1"/>
    <col min="16" max="16" width="9.81640625" style="15" customWidth="1"/>
    <col min="17" max="17" width="13.26953125" style="16" customWidth="1"/>
    <col min="18" max="18" width="14" style="15" customWidth="1"/>
    <col min="19" max="19" width="13.1796875" style="17" customWidth="1"/>
    <col min="20" max="20" width="12.81640625" style="17" customWidth="1"/>
    <col min="21" max="21" width="15.26953125" style="17" customWidth="1"/>
    <col min="22" max="23" width="12.54296875" style="18" customWidth="1"/>
    <col min="24" max="16384" width="9.1796875" style="17"/>
  </cols>
  <sheetData>
    <row r="1" spans="1:23" ht="18.5" x14ac:dyDescent="0.45">
      <c r="A1" s="25" t="s">
        <v>76</v>
      </c>
      <c r="I1" s="132"/>
      <c r="K1" s="24"/>
      <c r="L1" s="24"/>
    </row>
    <row r="2" spans="1:23" x14ac:dyDescent="0.35">
      <c r="A2" s="67" t="s">
        <v>83</v>
      </c>
      <c r="K2" s="24"/>
      <c r="L2" s="24"/>
    </row>
    <row r="3" spans="1:23" ht="11.15" customHeight="1" x14ac:dyDescent="0.35">
      <c r="A3" s="52" t="s">
        <v>20</v>
      </c>
      <c r="B3" s="33"/>
      <c r="C3" s="14"/>
      <c r="D3" s="14"/>
      <c r="E3" s="14"/>
      <c r="F3" s="14"/>
      <c r="G3" s="14"/>
      <c r="H3" s="14"/>
      <c r="I3" s="14"/>
      <c r="K3" s="14"/>
      <c r="L3" s="14"/>
    </row>
    <row r="4" spans="1:23" x14ac:dyDescent="0.35">
      <c r="L4" s="17"/>
      <c r="O4" s="17"/>
      <c r="P4" s="17"/>
      <c r="Q4" s="17"/>
      <c r="R4" s="17"/>
      <c r="V4" s="17"/>
      <c r="W4" s="17"/>
    </row>
    <row r="5" spans="1:23" ht="145" x14ac:dyDescent="0.35">
      <c r="A5" s="112" t="s">
        <v>0</v>
      </c>
      <c r="B5" s="100" t="s">
        <v>29</v>
      </c>
      <c r="C5" s="101" t="s">
        <v>72</v>
      </c>
      <c r="D5" s="101" t="s">
        <v>73</v>
      </c>
      <c r="E5" s="101" t="s">
        <v>45</v>
      </c>
      <c r="F5" s="101" t="s">
        <v>66</v>
      </c>
      <c r="G5" s="100" t="s">
        <v>32</v>
      </c>
      <c r="H5" s="100" t="s">
        <v>33</v>
      </c>
      <c r="I5" s="100" t="s">
        <v>34</v>
      </c>
      <c r="J5" s="100" t="s">
        <v>35</v>
      </c>
      <c r="K5" s="39" t="s">
        <v>37</v>
      </c>
      <c r="L5" s="113" t="s">
        <v>79</v>
      </c>
      <c r="M5" s="133"/>
      <c r="O5" s="49"/>
      <c r="P5" s="49"/>
      <c r="Q5" s="17"/>
      <c r="R5" s="17"/>
      <c r="V5" s="17"/>
      <c r="W5" s="17"/>
    </row>
    <row r="6" spans="1:23" s="29" customFormat="1" x14ac:dyDescent="0.35">
      <c r="A6" s="6" t="s">
        <v>23</v>
      </c>
      <c r="B6" s="5">
        <v>5517897</v>
      </c>
      <c r="C6" s="2">
        <v>348.60760636711814</v>
      </c>
      <c r="D6" s="2">
        <v>348.50039010900224</v>
      </c>
      <c r="E6" s="2">
        <v>-0.19598063488744225</v>
      </c>
      <c r="F6" s="2">
        <v>0.30319689300339514</v>
      </c>
      <c r="G6" s="2">
        <v>148.42654692539568</v>
      </c>
      <c r="H6" s="2">
        <v>497.03415329251374</v>
      </c>
      <c r="I6" s="2">
        <v>4.1333732760868864</v>
      </c>
      <c r="J6" s="2">
        <v>154.22542320017965</v>
      </c>
      <c r="K6" s="2">
        <v>655.39294976878034</v>
      </c>
      <c r="L6" s="115">
        <v>-1293.7957521743301</v>
      </c>
      <c r="M6" s="36"/>
      <c r="N6" s="99"/>
      <c r="O6" s="99"/>
      <c r="P6" s="99"/>
      <c r="Q6" s="99"/>
      <c r="R6" s="99"/>
      <c r="S6" s="99"/>
      <c r="T6" s="99"/>
      <c r="U6" s="99"/>
      <c r="V6" s="99"/>
      <c r="W6" s="99"/>
    </row>
    <row r="7" spans="1:23" x14ac:dyDescent="0.35">
      <c r="A7" s="3" t="s">
        <v>1</v>
      </c>
      <c r="B7" s="27">
        <v>20958</v>
      </c>
      <c r="C7" s="2">
        <v>645.92372413585247</v>
      </c>
      <c r="D7" s="2">
        <v>167.90436411474533</v>
      </c>
      <c r="E7" s="2">
        <v>299.18705122879174</v>
      </c>
      <c r="F7" s="2">
        <v>178.83230879231536</v>
      </c>
      <c r="G7" s="2">
        <v>357.64315679542477</v>
      </c>
      <c r="H7" s="2">
        <v>1003.5668809312772</v>
      </c>
      <c r="I7" s="2">
        <v>-67.120574482297926</v>
      </c>
      <c r="J7" s="2">
        <v>175.61917155699797</v>
      </c>
      <c r="K7" s="2">
        <v>1112.0654780059772</v>
      </c>
      <c r="L7" s="115">
        <v>-1998.7720973998694</v>
      </c>
      <c r="M7" s="32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x14ac:dyDescent="0.35">
      <c r="A8" s="3" t="s">
        <v>2</v>
      </c>
      <c r="B8" s="27">
        <v>4624</v>
      </c>
      <c r="C8" s="2">
        <v>165.07885931599935</v>
      </c>
      <c r="D8" s="2">
        <v>118.49124254420084</v>
      </c>
      <c r="E8" s="2">
        <v>51.214514208948479</v>
      </c>
      <c r="F8" s="2">
        <v>-4.6268974371499496</v>
      </c>
      <c r="G8" s="2">
        <v>272.21943683524</v>
      </c>
      <c r="H8" s="2">
        <v>437.29829615123936</v>
      </c>
      <c r="I8" s="2">
        <v>-72.051254325259521</v>
      </c>
      <c r="J8" s="2">
        <v>204.60913972007179</v>
      </c>
      <c r="K8" s="2">
        <v>569.85618154605163</v>
      </c>
      <c r="L8" s="115">
        <v>-2332.9728162738179</v>
      </c>
      <c r="M8" s="32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x14ac:dyDescent="0.35">
      <c r="A9" s="3" t="s">
        <v>3</v>
      </c>
      <c r="B9" s="27">
        <v>2778</v>
      </c>
      <c r="C9" s="2">
        <v>-355.6506484367257</v>
      </c>
      <c r="D9" s="2">
        <v>75.734787868292386</v>
      </c>
      <c r="E9" s="2">
        <v>-170.10943843213209</v>
      </c>
      <c r="F9" s="2">
        <v>-261.27599787288602</v>
      </c>
      <c r="G9" s="2">
        <v>367.35366924961784</v>
      </c>
      <c r="H9" s="2">
        <v>11.703020812892117</v>
      </c>
      <c r="I9" s="2">
        <v>-216.68070554355651</v>
      </c>
      <c r="J9" s="2">
        <v>225.31367214383366</v>
      </c>
      <c r="K9" s="2">
        <v>20.335987413169264</v>
      </c>
      <c r="L9" s="115">
        <v>-4416.2497534985168</v>
      </c>
      <c r="M9" s="32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x14ac:dyDescent="0.35">
      <c r="A10" s="3" t="s">
        <v>4</v>
      </c>
      <c r="B10" s="27">
        <v>2095</v>
      </c>
      <c r="C10" s="2">
        <v>140.97477580108742</v>
      </c>
      <c r="D10" s="2">
        <v>184.88383005137067</v>
      </c>
      <c r="E10" s="2">
        <v>93.316840429599523</v>
      </c>
      <c r="F10" s="2">
        <v>-137.22589467988277</v>
      </c>
      <c r="G10" s="2">
        <v>189.81071549308717</v>
      </c>
      <c r="H10" s="2">
        <v>330.78549129417456</v>
      </c>
      <c r="I10" s="2">
        <v>-252.39618138424822</v>
      </c>
      <c r="J10" s="2">
        <v>221.73922313546271</v>
      </c>
      <c r="K10" s="2">
        <v>300.12853304538908</v>
      </c>
      <c r="L10" s="115">
        <v>-3677.1249826461735</v>
      </c>
      <c r="M10" s="32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x14ac:dyDescent="0.35">
      <c r="A11" s="3" t="s">
        <v>5</v>
      </c>
      <c r="B11" s="27">
        <v>7759</v>
      </c>
      <c r="C11" s="2">
        <v>524.91193160470277</v>
      </c>
      <c r="D11" s="2">
        <v>274.64417414109482</v>
      </c>
      <c r="E11" s="2">
        <v>157.79295181640967</v>
      </c>
      <c r="F11" s="2">
        <v>92.474805647198281</v>
      </c>
      <c r="G11" s="2">
        <v>551.10252436673238</v>
      </c>
      <c r="H11" s="2">
        <v>1076.0144559714352</v>
      </c>
      <c r="I11" s="2">
        <v>-41.448769171284958</v>
      </c>
      <c r="J11" s="2">
        <v>233.64182002351271</v>
      </c>
      <c r="K11" s="2">
        <v>1268.2075068236629</v>
      </c>
      <c r="L11" s="115">
        <v>-3102.4809441400148</v>
      </c>
      <c r="M11" s="32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x14ac:dyDescent="0.35">
      <c r="A12" s="3" t="s">
        <v>6</v>
      </c>
      <c r="B12" s="27">
        <v>121543</v>
      </c>
      <c r="C12" s="2">
        <v>-29.897955980068737</v>
      </c>
      <c r="D12" s="2">
        <v>107.8363053869534</v>
      </c>
      <c r="E12" s="2">
        <v>-97.128282359901888</v>
      </c>
      <c r="F12" s="2">
        <v>-40.60597900712024</v>
      </c>
      <c r="G12" s="2">
        <v>211.88189137588583</v>
      </c>
      <c r="H12" s="2">
        <v>181.9839353958171</v>
      </c>
      <c r="I12" s="2">
        <v>-11.248611602478135</v>
      </c>
      <c r="J12" s="2">
        <v>157.95313065902127</v>
      </c>
      <c r="K12" s="2">
        <v>328.68845445236019</v>
      </c>
      <c r="L12" s="115">
        <v>-1707.4865320730235</v>
      </c>
      <c r="M12" s="32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x14ac:dyDescent="0.35">
      <c r="A13" s="3" t="s">
        <v>7</v>
      </c>
      <c r="B13" s="27">
        <v>9247</v>
      </c>
      <c r="C13" s="2">
        <v>71.51342462604039</v>
      </c>
      <c r="D13" s="2">
        <v>259.54506865990606</v>
      </c>
      <c r="E13" s="2">
        <v>-84.723737576925828</v>
      </c>
      <c r="F13" s="2">
        <v>-103.30790645693986</v>
      </c>
      <c r="G13" s="2">
        <v>542.29269199491523</v>
      </c>
      <c r="H13" s="2">
        <v>613.80611662095555</v>
      </c>
      <c r="I13" s="2">
        <v>-30.371147399156484</v>
      </c>
      <c r="J13" s="2">
        <v>207.3000155838713</v>
      </c>
      <c r="K13" s="2">
        <v>790.73498480567025</v>
      </c>
      <c r="L13" s="115">
        <v>-2795.6422813211366</v>
      </c>
      <c r="M13" s="32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x14ac:dyDescent="0.35">
      <c r="A14" s="3" t="s">
        <v>8</v>
      </c>
      <c r="B14" s="27">
        <v>9280</v>
      </c>
      <c r="C14" s="2">
        <v>290.84065986542385</v>
      </c>
      <c r="D14" s="2">
        <v>86.842609119890881</v>
      </c>
      <c r="E14" s="2">
        <v>127.95831585198549</v>
      </c>
      <c r="F14" s="2">
        <v>76.039734893547475</v>
      </c>
      <c r="G14" s="2">
        <v>248.54786013345</v>
      </c>
      <c r="H14" s="2">
        <v>539.3885199988739</v>
      </c>
      <c r="I14" s="2">
        <v>-134.96853448275863</v>
      </c>
      <c r="J14" s="2">
        <v>183.38507602450284</v>
      </c>
      <c r="K14" s="2">
        <v>587.80506154061811</v>
      </c>
      <c r="L14" s="115">
        <v>-2454.4869362144773</v>
      </c>
      <c r="M14" s="32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x14ac:dyDescent="0.35">
      <c r="A15" s="3" t="s">
        <v>9</v>
      </c>
      <c r="B15" s="27">
        <v>4269</v>
      </c>
      <c r="C15" s="2">
        <v>607.00399066586897</v>
      </c>
      <c r="D15" s="2">
        <v>315.36915361911156</v>
      </c>
      <c r="E15" s="2">
        <v>214.30405538089715</v>
      </c>
      <c r="F15" s="2">
        <v>77.330781665860272</v>
      </c>
      <c r="G15" s="2">
        <v>438.94585365500654</v>
      </c>
      <c r="H15" s="2">
        <v>1045.9498443208756</v>
      </c>
      <c r="I15" s="2">
        <v>5.3410634809088782</v>
      </c>
      <c r="J15" s="2">
        <v>227.75414305359791</v>
      </c>
      <c r="K15" s="2">
        <v>1279.0450508553824</v>
      </c>
      <c r="L15" s="115">
        <v>-4029.3449069282469</v>
      </c>
      <c r="M15" s="32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x14ac:dyDescent="0.35">
      <c r="A16" s="3" t="s">
        <v>10</v>
      </c>
      <c r="B16" s="27">
        <v>3033</v>
      </c>
      <c r="C16" s="2">
        <v>-139.04261012917854</v>
      </c>
      <c r="D16" s="2">
        <v>145.92126113909984</v>
      </c>
      <c r="E16" s="2">
        <v>-144.22790152275368</v>
      </c>
      <c r="F16" s="2">
        <v>-140.7359697455247</v>
      </c>
      <c r="G16" s="2">
        <v>435.04746584463277</v>
      </c>
      <c r="H16" s="2">
        <v>296.00485571545426</v>
      </c>
      <c r="I16" s="2">
        <v>132.27365644576327</v>
      </c>
      <c r="J16" s="2">
        <v>221.79610738535453</v>
      </c>
      <c r="K16" s="2">
        <v>650.07461954657208</v>
      </c>
      <c r="L16" s="115">
        <v>-3728.9031301757464</v>
      </c>
      <c r="M16" s="32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x14ac:dyDescent="0.35">
      <c r="A17" s="3" t="s">
        <v>11</v>
      </c>
      <c r="B17" s="27">
        <v>1513</v>
      </c>
      <c r="C17" s="2">
        <v>301.39908368312251</v>
      </c>
      <c r="D17" s="2">
        <v>608.29337652069489</v>
      </c>
      <c r="E17" s="2">
        <v>-121.64656122014702</v>
      </c>
      <c r="F17" s="2">
        <v>-185.24773161742536</v>
      </c>
      <c r="G17" s="2">
        <v>-20.690378750279358</v>
      </c>
      <c r="H17" s="2">
        <v>280.70870493284315</v>
      </c>
      <c r="I17" s="2">
        <v>83.962987442167872</v>
      </c>
      <c r="J17" s="2">
        <v>248.53450675871156</v>
      </c>
      <c r="K17" s="2">
        <v>613.20619913372263</v>
      </c>
      <c r="L17" s="115">
        <v>-4779.9783580844878</v>
      </c>
      <c r="M17" s="32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x14ac:dyDescent="0.35">
      <c r="A18" s="3" t="s">
        <v>12</v>
      </c>
      <c r="B18" s="27">
        <v>21293</v>
      </c>
      <c r="C18" s="2">
        <v>264.02951761740701</v>
      </c>
      <c r="D18" s="2">
        <v>501.13727716993793</v>
      </c>
      <c r="E18" s="2">
        <v>-112.57954977956062</v>
      </c>
      <c r="F18" s="2">
        <v>-124.52820977297026</v>
      </c>
      <c r="G18" s="2">
        <v>217.57364348473448</v>
      </c>
      <c r="H18" s="2">
        <v>481.60316110214148</v>
      </c>
      <c r="I18" s="2">
        <v>-105.39008124735828</v>
      </c>
      <c r="J18" s="2">
        <v>144.9070019289727</v>
      </c>
      <c r="K18" s="2">
        <v>521.12008178375584</v>
      </c>
      <c r="L18" s="115">
        <v>-1541.3673449725839</v>
      </c>
      <c r="M18" s="32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x14ac:dyDescent="0.35">
      <c r="A19" s="3" t="s">
        <v>13</v>
      </c>
      <c r="B19" s="27">
        <v>3777</v>
      </c>
      <c r="C19" s="2">
        <v>842.28109819954318</v>
      </c>
      <c r="D19" s="2">
        <v>282.92099063419403</v>
      </c>
      <c r="E19" s="2">
        <v>349.92600308157654</v>
      </c>
      <c r="F19" s="2">
        <v>209.43410448377267</v>
      </c>
      <c r="G19" s="2">
        <v>107.10675809786342</v>
      </c>
      <c r="H19" s="2">
        <v>949.38785629740664</v>
      </c>
      <c r="I19" s="2">
        <v>-3.7783955520254171</v>
      </c>
      <c r="J19" s="2">
        <v>235.84092493472136</v>
      </c>
      <c r="K19" s="2">
        <v>1181.4503856801027</v>
      </c>
      <c r="L19" s="115">
        <v>-3040.7626733358129</v>
      </c>
      <c r="M19" s="32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x14ac:dyDescent="0.35">
      <c r="A20" s="3" t="s">
        <v>14</v>
      </c>
      <c r="B20" s="27">
        <v>6891</v>
      </c>
      <c r="C20" s="2">
        <v>79.35109069528032</v>
      </c>
      <c r="D20" s="2">
        <v>49.643731007112812</v>
      </c>
      <c r="E20" s="2">
        <v>29.685933776740541</v>
      </c>
      <c r="F20" s="2">
        <v>2.142591142697281E-2</v>
      </c>
      <c r="G20" s="2">
        <v>441.74588135474625</v>
      </c>
      <c r="H20" s="2">
        <v>521.09697205002658</v>
      </c>
      <c r="I20" s="2">
        <v>31.227252938615585</v>
      </c>
      <c r="J20" s="2">
        <v>198.08859707741499</v>
      </c>
      <c r="K20" s="2">
        <v>750.41282206605706</v>
      </c>
      <c r="L20" s="115">
        <v>-3209.665079403655</v>
      </c>
      <c r="M20" s="32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x14ac:dyDescent="0.35">
      <c r="A21" s="3" t="s">
        <v>15</v>
      </c>
      <c r="B21" s="27">
        <v>1479</v>
      </c>
      <c r="C21" s="2">
        <v>-110.94906806472984</v>
      </c>
      <c r="D21" s="2">
        <v>-50.349677561094609</v>
      </c>
      <c r="E21" s="2">
        <v>21.118453703510511</v>
      </c>
      <c r="F21" s="2">
        <v>-81.717844207145731</v>
      </c>
      <c r="G21" s="2">
        <v>444.9007346671421</v>
      </c>
      <c r="H21" s="2">
        <v>333.95166660241227</v>
      </c>
      <c r="I21" s="2">
        <v>-223.80392156862746</v>
      </c>
      <c r="J21" s="2">
        <v>248.39866623328049</v>
      </c>
      <c r="K21" s="2">
        <v>358.54641126706537</v>
      </c>
      <c r="L21" s="115">
        <v>-4223.2679623287922</v>
      </c>
      <c r="M21" s="32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x14ac:dyDescent="0.35">
      <c r="A22" s="3" t="s">
        <v>16</v>
      </c>
      <c r="B22" s="27">
        <v>2420</v>
      </c>
      <c r="C22" s="2">
        <v>-769.69037001460833</v>
      </c>
      <c r="D22" s="2">
        <v>-0.96822071672871335</v>
      </c>
      <c r="E22" s="2">
        <v>-458.6007039450289</v>
      </c>
      <c r="F22" s="2">
        <v>-310.12144535285074</v>
      </c>
      <c r="G22" s="2">
        <v>401.47978418101468</v>
      </c>
      <c r="H22" s="2">
        <v>-368.21058583359365</v>
      </c>
      <c r="I22" s="2">
        <v>41.56074380165289</v>
      </c>
      <c r="J22" s="2">
        <v>217.95531015459491</v>
      </c>
      <c r="K22" s="2">
        <v>-108.69453187734581</v>
      </c>
      <c r="L22" s="115">
        <v>-4689.1093826711876</v>
      </c>
      <c r="M22" s="32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x14ac:dyDescent="0.35">
      <c r="A23" s="3" t="s">
        <v>17</v>
      </c>
      <c r="B23" s="27">
        <v>19973</v>
      </c>
      <c r="C23" s="2">
        <v>3.3658534893007506</v>
      </c>
      <c r="D23" s="2">
        <v>-87.108633504067711</v>
      </c>
      <c r="E23" s="2">
        <v>38.733987509289989</v>
      </c>
      <c r="F23" s="2">
        <v>51.74049948407847</v>
      </c>
      <c r="G23" s="2">
        <v>323.08125833010081</v>
      </c>
      <c r="H23" s="2">
        <v>326.44711181940153</v>
      </c>
      <c r="I23" s="2">
        <v>-117.53131727832574</v>
      </c>
      <c r="J23" s="2">
        <v>166.37607367425321</v>
      </c>
      <c r="K23" s="2">
        <v>375.29186821532898</v>
      </c>
      <c r="L23" s="115">
        <v>-2544.1510472743926</v>
      </c>
      <c r="M23" s="32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x14ac:dyDescent="0.35">
      <c r="A24" s="3" t="s">
        <v>18</v>
      </c>
      <c r="B24" s="27">
        <v>1941</v>
      </c>
      <c r="C24" s="2">
        <v>552.26271406245928</v>
      </c>
      <c r="D24" s="2">
        <v>106.6802648776968</v>
      </c>
      <c r="E24" s="2">
        <v>386.41652538555439</v>
      </c>
      <c r="F24" s="2">
        <v>59.165923799208144</v>
      </c>
      <c r="G24" s="2">
        <v>497.0700157831792</v>
      </c>
      <c r="H24" s="2">
        <v>1049.3327298456386</v>
      </c>
      <c r="I24" s="2">
        <v>127.98505924781041</v>
      </c>
      <c r="J24" s="2">
        <v>251.97843179058191</v>
      </c>
      <c r="K24" s="2">
        <v>1429.2962208840308</v>
      </c>
      <c r="L24" s="115">
        <v>-4283.5280451869876</v>
      </c>
      <c r="M24" s="32"/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3" x14ac:dyDescent="0.35">
      <c r="A25" s="3" t="s">
        <v>19</v>
      </c>
      <c r="B25" s="27">
        <v>3490</v>
      </c>
      <c r="C25" s="2">
        <v>974.37428314379849</v>
      </c>
      <c r="D25" s="2">
        <v>378.87419416737134</v>
      </c>
      <c r="E25" s="2">
        <v>337.83718677788801</v>
      </c>
      <c r="F25" s="2">
        <v>257.6629021985392</v>
      </c>
      <c r="G25" s="2">
        <v>-38.85458331618932</v>
      </c>
      <c r="H25" s="2">
        <v>935.51969982760909</v>
      </c>
      <c r="I25" s="2">
        <v>14.124068767908309</v>
      </c>
      <c r="J25" s="2">
        <v>234.25119284564349</v>
      </c>
      <c r="K25" s="2">
        <v>1183.8949614411611</v>
      </c>
      <c r="L25" s="115">
        <v>-2049.1350659714381</v>
      </c>
      <c r="M25" s="32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1:23" x14ac:dyDescent="0.35">
      <c r="A26" s="56" t="s">
        <v>44</v>
      </c>
      <c r="B26" s="60">
        <f>SUM(B7:B25)</f>
        <v>248363</v>
      </c>
      <c r="C26" s="116">
        <f>('Vos-laskelma 2023'!C26/'Vos-laskelma 2023'!$B26)</f>
        <v>128.42413842288676</v>
      </c>
      <c r="D26" s="116">
        <f>('Vos-laskelma 2023'!D26/'Vos-laskelma 2023'!$B26)</f>
        <v>151.43776968174853</v>
      </c>
      <c r="E26" s="116">
        <f>('Vos-laskelma 2023'!E26/'Vos-laskelma 2023'!$B26)</f>
        <v>-11.677389532482831</v>
      </c>
      <c r="F26" s="116">
        <f>('Vos-laskelma 2023'!F26/'Vos-laskelma 2023'!$B26)</f>
        <v>-11.336241726378983</v>
      </c>
      <c r="G26" s="116">
        <f>('Vos-laskelma 2023'!G26/'Vos-laskelma 2023'!$B26)</f>
        <v>272.49398811222386</v>
      </c>
      <c r="H26" s="116">
        <f>('Vos-laskelma 2023'!H26/'Vos-laskelma 2023'!$B26)</f>
        <v>400.91812653511067</v>
      </c>
      <c r="I26" s="116">
        <f>('Vos-laskelma 2023'!I26/'Vos-laskelma 2023'!$B26)</f>
        <v>-39.720207921469786</v>
      </c>
      <c r="J26" s="116">
        <f>('Vos-laskelma 2023'!J26/'Vos-laskelma 2023'!$B26)</f>
        <v>174.07448826034758</v>
      </c>
      <c r="K26" s="116">
        <f>('Vos-laskelma 2023'!K26/'Vos-laskelma 2023'!$B26)</f>
        <v>535.2724068739883</v>
      </c>
      <c r="L26" s="117">
        <f>('Vos-laskelma 2023'!M26/'Vos-laskelma 2023'!$B26)</f>
        <v>-2177.3445304926986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x14ac:dyDescent="0.35">
      <c r="A27" s="20"/>
      <c r="B27" s="21"/>
      <c r="H27" s="22"/>
      <c r="I27" s="22"/>
      <c r="J27" s="23"/>
      <c r="K27" s="24"/>
      <c r="L27" s="24"/>
      <c r="N27" s="32"/>
      <c r="O27" s="20"/>
      <c r="P27" s="21"/>
      <c r="S27" s="22"/>
      <c r="T27" s="22"/>
      <c r="U27" s="23"/>
      <c r="V27" s="24"/>
      <c r="W27" s="24"/>
    </row>
    <row r="28" spans="1:23" ht="18.5" x14ac:dyDescent="0.45">
      <c r="A28" s="25" t="s">
        <v>77</v>
      </c>
      <c r="K28" s="24"/>
      <c r="L28" s="24"/>
      <c r="N28" s="32"/>
      <c r="V28" s="24"/>
      <c r="W28" s="24"/>
    </row>
    <row r="29" spans="1:23" x14ac:dyDescent="0.35">
      <c r="A29" s="26" t="s">
        <v>80</v>
      </c>
      <c r="K29" s="24"/>
      <c r="L29" s="24"/>
      <c r="N29" s="32"/>
      <c r="V29" s="24"/>
      <c r="W29" s="24"/>
    </row>
    <row r="30" spans="1:23" x14ac:dyDescent="0.35">
      <c r="A30" s="17" t="s">
        <v>20</v>
      </c>
      <c r="B30" s="33"/>
      <c r="C30" s="14"/>
      <c r="D30" s="14"/>
      <c r="E30" s="14"/>
      <c r="F30" s="14"/>
      <c r="G30" s="14"/>
      <c r="H30" s="14"/>
      <c r="I30" s="14"/>
      <c r="K30" s="14"/>
      <c r="L30" s="14"/>
      <c r="N30" s="32"/>
      <c r="V30" s="24"/>
      <c r="W30" s="24"/>
    </row>
    <row r="31" spans="1:23" x14ac:dyDescent="0.35">
      <c r="N31" s="32"/>
      <c r="V31" s="24"/>
      <c r="W31" s="24"/>
    </row>
    <row r="32" spans="1:23" ht="101.5" x14ac:dyDescent="0.35">
      <c r="A32" s="112" t="s">
        <v>0</v>
      </c>
      <c r="B32" s="100" t="s">
        <v>30</v>
      </c>
      <c r="C32" s="121" t="s">
        <v>31</v>
      </c>
      <c r="D32" s="122" t="s">
        <v>32</v>
      </c>
      <c r="E32" s="122" t="s">
        <v>33</v>
      </c>
      <c r="F32" s="122" t="s">
        <v>34</v>
      </c>
      <c r="G32" s="122" t="s">
        <v>36</v>
      </c>
      <c r="H32" s="123" t="s">
        <v>37</v>
      </c>
      <c r="I32" s="49"/>
      <c r="N32" s="32"/>
      <c r="V32" s="24"/>
      <c r="W32" s="24"/>
    </row>
    <row r="33" spans="1:23" x14ac:dyDescent="0.35">
      <c r="A33" s="44" t="s">
        <v>23</v>
      </c>
      <c r="B33" s="118">
        <v>5503664</v>
      </c>
      <c r="C33" s="125">
        <f>('Vos-laskelma 2023'!C33/'Vos-laskelma 2023'!$B33)</f>
        <v>1302.0757736484065</v>
      </c>
      <c r="D33" s="41">
        <f>('Vos-laskelma 2023'!D33/'Vos-laskelma 2023'!$B33)</f>
        <v>143.48394858162206</v>
      </c>
      <c r="E33" s="41">
        <f>('Vos-laskelma 2023'!E33/'Vos-laskelma 2023'!$B33)</f>
        <v>1445.5597222300291</v>
      </c>
      <c r="F33" s="41">
        <f>('Vos-laskelma 2023'!F33/'Vos-laskelma 2023'!$B33)</f>
        <v>4.0708671532273772</v>
      </c>
      <c r="G33" s="41">
        <f>('Vos-laskelma 2023'!G33/'Vos-laskelma 2023'!$B33)</f>
        <v>499.55811255985367</v>
      </c>
      <c r="H33" s="126">
        <f>('Vos-laskelma 2023'!H33/'Vos-laskelma 2023'!$B33)</f>
        <v>1949.1887019431103</v>
      </c>
      <c r="I33" s="49"/>
      <c r="K33" s="17"/>
      <c r="L33" s="17"/>
      <c r="N33" s="34"/>
      <c r="O33" s="17"/>
      <c r="V33" s="15"/>
      <c r="W33" s="15"/>
    </row>
    <row r="34" spans="1:23" x14ac:dyDescent="0.35">
      <c r="A34" s="3" t="s">
        <v>1</v>
      </c>
      <c r="B34" s="119">
        <v>21124</v>
      </c>
      <c r="C34" s="127">
        <f>('Vos-laskelma 2023'!C34/'Vos-laskelma 2023'!$B34)</f>
        <v>2008.7637277645647</v>
      </c>
      <c r="D34" s="124">
        <f>('Vos-laskelma 2023'!D34/'Vos-laskelma 2023'!$B34)</f>
        <v>597.15384646738869</v>
      </c>
      <c r="E34" s="124">
        <f>('Vos-laskelma 2023'!E34/'Vos-laskelma 2023'!$B34)</f>
        <v>2605.9175742319535</v>
      </c>
      <c r="F34" s="124">
        <f>('Vos-laskelma 2023'!F34/'Vos-laskelma 2023'!$B34)</f>
        <v>-65.131651202423782</v>
      </c>
      <c r="G34" s="124">
        <f>('Vos-laskelma 2023'!G34/'Vos-laskelma 2023'!$B34)</f>
        <v>570.05165237631661</v>
      </c>
      <c r="H34" s="128">
        <f>('Vos-laskelma 2023'!H34/'Vos-laskelma 2023'!$B34)</f>
        <v>3110.8375754058461</v>
      </c>
      <c r="I34" s="49"/>
      <c r="K34" s="17"/>
      <c r="L34" s="17"/>
      <c r="N34" s="34"/>
      <c r="V34" s="24"/>
      <c r="W34" s="24"/>
    </row>
    <row r="35" spans="1:23" x14ac:dyDescent="0.35">
      <c r="A35" s="3" t="s">
        <v>2</v>
      </c>
      <c r="B35" s="119">
        <v>4689</v>
      </c>
      <c r="C35" s="127">
        <f>('Vos-laskelma 2023'!C35/'Vos-laskelma 2023'!$B35)</f>
        <v>1755.9644630542209</v>
      </c>
      <c r="D35" s="124">
        <f>('Vos-laskelma 2023'!D35/'Vos-laskelma 2023'!$B35)</f>
        <v>550.5729034075739</v>
      </c>
      <c r="E35" s="124">
        <f>('Vos-laskelma 2023'!E35/'Vos-laskelma 2023'!$B35)</f>
        <v>2306.537366461795</v>
      </c>
      <c r="F35" s="124">
        <f>('Vos-laskelma 2023'!F35/'Vos-laskelma 2023'!$B35)</f>
        <v>-63.381104713158457</v>
      </c>
      <c r="G35" s="124">
        <f>('Vos-laskelma 2023'!G35/'Vos-laskelma 2023'!$B35)</f>
        <v>659.67273607123286</v>
      </c>
      <c r="H35" s="128">
        <f>('Vos-laskelma 2023'!H35/'Vos-laskelma 2023'!$B35)</f>
        <v>2902.8289978198695</v>
      </c>
      <c r="I35" s="49"/>
      <c r="K35" s="17"/>
      <c r="L35" s="17"/>
      <c r="N35" s="34"/>
      <c r="O35" s="19"/>
    </row>
    <row r="36" spans="1:23" x14ac:dyDescent="0.35">
      <c r="A36" s="3" t="s">
        <v>3</v>
      </c>
      <c r="B36" s="119">
        <v>2807</v>
      </c>
      <c r="C36" s="127">
        <f>('Vos-laskelma 2023'!C36/'Vos-laskelma 2023'!$B36)</f>
        <v>2933.3450737910225</v>
      </c>
      <c r="D36" s="124">
        <f>('Vos-laskelma 2023'!D36/'Vos-laskelma 2023'!$B36)</f>
        <v>962.78647533106812</v>
      </c>
      <c r="E36" s="124">
        <f>('Vos-laskelma 2023'!E36/'Vos-laskelma 2023'!$B36)</f>
        <v>3896.1315491220907</v>
      </c>
      <c r="F36" s="124">
        <f>('Vos-laskelma 2023'!F36/'Vos-laskelma 2023'!$B36)</f>
        <v>-205.68721054506591</v>
      </c>
      <c r="G36" s="124">
        <f>('Vos-laskelma 2023'!G36/'Vos-laskelma 2023'!$B36)</f>
        <v>746.14140233466173</v>
      </c>
      <c r="H36" s="128">
        <f>('Vos-laskelma 2023'!H36/'Vos-laskelma 2023'!$B36)</f>
        <v>4436.5857409116861</v>
      </c>
      <c r="I36" s="49"/>
      <c r="K36" s="17"/>
      <c r="L36" s="17"/>
      <c r="N36" s="34"/>
    </row>
    <row r="37" spans="1:23" x14ac:dyDescent="0.35">
      <c r="A37" s="3" t="s">
        <v>4</v>
      </c>
      <c r="B37" s="119">
        <v>2155</v>
      </c>
      <c r="C37" s="127">
        <f>('Vos-laskelma 2023'!C37/'Vos-laskelma 2023'!$B37)</f>
        <v>2801.9054742565613</v>
      </c>
      <c r="D37" s="124">
        <f>('Vos-laskelma 2023'!D37/'Vos-laskelma 2023'!$B37)</f>
        <v>689.14232833500398</v>
      </c>
      <c r="E37" s="124">
        <f>('Vos-laskelma 2023'!E37/'Vos-laskelma 2023'!$B37)</f>
        <v>3491.047802591565</v>
      </c>
      <c r="F37" s="124">
        <f>('Vos-laskelma 2023'!F37/'Vos-laskelma 2023'!$B37)</f>
        <v>-217.11322505800464</v>
      </c>
      <c r="G37" s="124">
        <f>('Vos-laskelma 2023'!G37/'Vos-laskelma 2023'!$B37)</f>
        <v>703.31893815800197</v>
      </c>
      <c r="H37" s="128">
        <f>('Vos-laskelma 2023'!H37/'Vos-laskelma 2023'!$B37)</f>
        <v>3977.2535156915624</v>
      </c>
      <c r="I37" s="49"/>
      <c r="K37" s="17"/>
      <c r="L37" s="17"/>
      <c r="N37" s="34"/>
    </row>
    <row r="38" spans="1:23" x14ac:dyDescent="0.35">
      <c r="A38" s="3" t="s">
        <v>5</v>
      </c>
      <c r="B38" s="119">
        <v>7854</v>
      </c>
      <c r="C38" s="127">
        <f>('Vos-laskelma 2023'!C38/'Vos-laskelma 2023'!$B38)</f>
        <v>2629.0803230668685</v>
      </c>
      <c r="D38" s="124">
        <f>('Vos-laskelma 2023'!D38/'Vos-laskelma 2023'!$B38)</f>
        <v>1060.678738225296</v>
      </c>
      <c r="E38" s="124">
        <f>('Vos-laskelma 2023'!E38/'Vos-laskelma 2023'!$B38)</f>
        <v>3689.7590612921645</v>
      </c>
      <c r="F38" s="124">
        <f>('Vos-laskelma 2023'!F38/'Vos-laskelma 2023'!$B38)</f>
        <v>-43.692386045327218</v>
      </c>
      <c r="G38" s="124">
        <f>('Vos-laskelma 2023'!G38/'Vos-laskelma 2023'!$B38)</f>
        <v>724.62177571684003</v>
      </c>
      <c r="H38" s="128">
        <f>('Vos-laskelma 2023'!H38/'Vos-laskelma 2023'!$B38)</f>
        <v>4370.6884509636766</v>
      </c>
      <c r="I38" s="49"/>
      <c r="K38" s="17"/>
      <c r="L38" s="17"/>
      <c r="N38" s="34"/>
    </row>
    <row r="39" spans="1:23" x14ac:dyDescent="0.35">
      <c r="A39" s="3" t="s">
        <v>6</v>
      </c>
      <c r="B39" s="119">
        <v>120210</v>
      </c>
      <c r="C39" s="127">
        <f>('Vos-laskelma 2023'!C39/'Vos-laskelma 2023'!$B39)</f>
        <v>1227.381503749906</v>
      </c>
      <c r="D39" s="124">
        <f>('Vos-laskelma 2023'!D39/'Vos-laskelma 2023'!$B39)</f>
        <v>304.73443197530844</v>
      </c>
      <c r="E39" s="124">
        <f>('Vos-laskelma 2023'!E39/'Vos-laskelma 2023'!$B39)</f>
        <v>1532.1159357252145</v>
      </c>
      <c r="F39" s="124">
        <f>('Vos-laskelma 2023'!F39/'Vos-laskelma 2023'!$B39)</f>
        <v>-13.196971965726645</v>
      </c>
      <c r="G39" s="124">
        <f>('Vos-laskelma 2023'!G39/'Vos-laskelma 2023'!$B39)</f>
        <v>517.25602276589564</v>
      </c>
      <c r="H39" s="128">
        <f>('Vos-laskelma 2023'!H39/'Vos-laskelma 2023'!$B39)</f>
        <v>2036.1749865253832</v>
      </c>
      <c r="I39" s="49"/>
      <c r="K39" s="17"/>
      <c r="L39" s="17"/>
      <c r="N39" s="34"/>
    </row>
    <row r="40" spans="1:23" x14ac:dyDescent="0.35">
      <c r="A40" s="3" t="s">
        <v>7</v>
      </c>
      <c r="B40" s="119">
        <v>9358</v>
      </c>
      <c r="C40" s="127">
        <f>('Vos-laskelma 2023'!C40/'Vos-laskelma 2023'!$B40)</f>
        <v>2036.1849715098083</v>
      </c>
      <c r="D40" s="124">
        <f>('Vos-laskelma 2023'!D40/'Vos-laskelma 2023'!$B40)</f>
        <v>930.23891835967368</v>
      </c>
      <c r="E40" s="124">
        <f>('Vos-laskelma 2023'!E40/'Vos-laskelma 2023'!$B40)</f>
        <v>2966.4238898694821</v>
      </c>
      <c r="F40" s="124">
        <f>('Vos-laskelma 2023'!F40/'Vos-laskelma 2023'!$B40)</f>
        <v>-38.410450951057918</v>
      </c>
      <c r="G40" s="124">
        <f>('Vos-laskelma 2023'!G40/'Vos-laskelma 2023'!$B40)</f>
        <v>658.36382720838253</v>
      </c>
      <c r="H40" s="128">
        <f>('Vos-laskelma 2023'!H40/'Vos-laskelma 2023'!$B40)</f>
        <v>3586.3772661268063</v>
      </c>
      <c r="I40" s="49"/>
      <c r="K40" s="17"/>
      <c r="L40" s="17"/>
      <c r="N40" s="34"/>
    </row>
    <row r="41" spans="1:23" x14ac:dyDescent="0.35">
      <c r="A41" s="3" t="s">
        <v>8</v>
      </c>
      <c r="B41" s="119">
        <v>9402</v>
      </c>
      <c r="C41" s="127">
        <f>('Vos-laskelma 2023'!C41/'Vos-laskelma 2023'!$B41)</f>
        <v>2081.3406108310369</v>
      </c>
      <c r="D41" s="124">
        <f>('Vos-laskelma 2023'!D41/'Vos-laskelma 2023'!$B41)</f>
        <v>480.62709041317964</v>
      </c>
      <c r="E41" s="124">
        <f>('Vos-laskelma 2023'!E41/'Vos-laskelma 2023'!$B41)</f>
        <v>2561.9677012442166</v>
      </c>
      <c r="F41" s="124">
        <f>('Vos-laskelma 2023'!F41/'Vos-laskelma 2023'!$B41)</f>
        <v>-126.22548393958732</v>
      </c>
      <c r="G41" s="124">
        <f>('Vos-laskelma 2023'!G41/'Vos-laskelma 2023'!$B41)</f>
        <v>606.54978045046641</v>
      </c>
      <c r="H41" s="128">
        <f>('Vos-laskelma 2023'!H41/'Vos-laskelma 2023'!$B41)</f>
        <v>3042.2919977550955</v>
      </c>
      <c r="I41" s="49"/>
      <c r="K41" s="17"/>
      <c r="L41" s="17"/>
      <c r="N41" s="32"/>
    </row>
    <row r="42" spans="1:23" x14ac:dyDescent="0.35">
      <c r="A42" s="3" t="s">
        <v>9</v>
      </c>
      <c r="B42" s="119">
        <v>4321</v>
      </c>
      <c r="C42" s="127">
        <f>('Vos-laskelma 2023'!C42/'Vos-laskelma 2023'!$B42)</f>
        <v>3503.2403481141496</v>
      </c>
      <c r="D42" s="124">
        <f>('Vos-laskelma 2023'!D42/'Vos-laskelma 2023'!$B42)</f>
        <v>1070.6187155909813</v>
      </c>
      <c r="E42" s="124">
        <f>('Vos-laskelma 2023'!E42/'Vos-laskelma 2023'!$B42)</f>
        <v>4573.8590637051311</v>
      </c>
      <c r="F42" s="124">
        <f>('Vos-laskelma 2023'!F42/'Vos-laskelma 2023'!$B42)</f>
        <v>4.0435084471187226</v>
      </c>
      <c r="G42" s="124">
        <f>('Vos-laskelma 2023'!G42/'Vos-laskelma 2023'!$B42)</f>
        <v>730.48738563137852</v>
      </c>
      <c r="H42" s="128">
        <f>('Vos-laskelma 2023'!H42/'Vos-laskelma 2023'!$B42)</f>
        <v>5308.3899577836282</v>
      </c>
      <c r="I42" s="49"/>
      <c r="K42" s="17"/>
      <c r="L42" s="17"/>
      <c r="N42" s="34"/>
    </row>
    <row r="43" spans="1:23" x14ac:dyDescent="0.35">
      <c r="A43" s="3" t="s">
        <v>10</v>
      </c>
      <c r="B43" s="119">
        <v>3053</v>
      </c>
      <c r="C43" s="127">
        <f>('Vos-laskelma 2023'!C43/'Vos-laskelma 2023'!$B43)</f>
        <v>2594.0528273583386</v>
      </c>
      <c r="D43" s="124">
        <f>('Vos-laskelma 2023'!D43/'Vos-laskelma 2023'!$B43)</f>
        <v>949.05976087775809</v>
      </c>
      <c r="E43" s="124">
        <f>('Vos-laskelma 2023'!E43/'Vos-laskelma 2023'!$B43)</f>
        <v>3543.1125882360971</v>
      </c>
      <c r="F43" s="124">
        <f>('Vos-laskelma 2023'!F43/'Vos-laskelma 2023'!$B43)</f>
        <v>123.51981657386177</v>
      </c>
      <c r="G43" s="124">
        <f>('Vos-laskelma 2023'!G43/'Vos-laskelma 2023'!$B43)</f>
        <v>712.34534491236002</v>
      </c>
      <c r="H43" s="128">
        <f>('Vos-laskelma 2023'!H43/'Vos-laskelma 2023'!$B43)</f>
        <v>4378.9777497223185</v>
      </c>
      <c r="I43" s="49"/>
      <c r="K43" s="17"/>
      <c r="L43" s="17"/>
      <c r="N43" s="34"/>
    </row>
    <row r="44" spans="1:23" x14ac:dyDescent="0.35">
      <c r="A44" s="3" t="s">
        <v>11</v>
      </c>
      <c r="B44" s="119">
        <v>1561</v>
      </c>
      <c r="C44" s="127">
        <f>('Vos-laskelma 2023'!C44/'Vos-laskelma 2023'!$B44)</f>
        <v>3922.4546833724808</v>
      </c>
      <c r="D44" s="124">
        <f>('Vos-laskelma 2023'!D44/'Vos-laskelma 2023'!$B44)</f>
        <v>568.21589344207985</v>
      </c>
      <c r="E44" s="124">
        <f>('Vos-laskelma 2023'!E44/'Vos-laskelma 2023'!$B44)</f>
        <v>4490.6705768145603</v>
      </c>
      <c r="F44" s="124">
        <f>('Vos-laskelma 2023'!F44/'Vos-laskelma 2023'!$B44)</f>
        <v>102.10185778347213</v>
      </c>
      <c r="G44" s="124">
        <f>('Vos-laskelma 2023'!G44/'Vos-laskelma 2023'!$B44)</f>
        <v>800.41212262017734</v>
      </c>
      <c r="H44" s="128">
        <f>('Vos-laskelma 2023'!H44/'Vos-laskelma 2023'!$B44)</f>
        <v>5393.1845572182092</v>
      </c>
      <c r="I44" s="49"/>
      <c r="K44" s="17"/>
      <c r="L44" s="17"/>
      <c r="N44" s="34"/>
    </row>
    <row r="45" spans="1:23" x14ac:dyDescent="0.35">
      <c r="A45" s="3" t="s">
        <v>12</v>
      </c>
      <c r="B45" s="119">
        <v>21251</v>
      </c>
      <c r="C45" s="127">
        <f>('Vos-laskelma 2023'!C45/'Vos-laskelma 2023'!$B45)</f>
        <v>1431.2694752637765</v>
      </c>
      <c r="D45" s="124">
        <f>('Vos-laskelma 2023'!D45/'Vos-laskelma 2023'!$B45)</f>
        <v>253.83333262730545</v>
      </c>
      <c r="E45" s="124">
        <f>('Vos-laskelma 2023'!E45/'Vos-laskelma 2023'!$B45)</f>
        <v>1685.102807891082</v>
      </c>
      <c r="F45" s="124">
        <f>('Vos-laskelma 2023'!F45/'Vos-laskelma 2023'!$B45)</f>
        <v>-96.13491129829184</v>
      </c>
      <c r="G45" s="124">
        <f>('Vos-laskelma 2023'!G45/'Vos-laskelma 2023'!$B45)</f>
        <v>473.51953016354946</v>
      </c>
      <c r="H45" s="128">
        <f>('Vos-laskelma 2023'!H45/'Vos-laskelma 2023'!$B45)</f>
        <v>2062.4874267563391</v>
      </c>
      <c r="I45" s="49"/>
      <c r="K45" s="17"/>
      <c r="L45" s="17"/>
      <c r="N45" s="32"/>
    </row>
    <row r="46" spans="1:23" x14ac:dyDescent="0.35">
      <c r="A46" s="3" t="s">
        <v>13</v>
      </c>
      <c r="B46" s="119">
        <v>3841</v>
      </c>
      <c r="C46" s="127">
        <f>('Vos-laskelma 2023'!C46/'Vos-laskelma 2023'!$B46)</f>
        <v>2902.842367714667</v>
      </c>
      <c r="D46" s="124">
        <f>('Vos-laskelma 2023'!D46/'Vos-laskelma 2023'!$B46)</f>
        <v>628.96192291847728</v>
      </c>
      <c r="E46" s="124">
        <f>('Vos-laskelma 2023'!E46/'Vos-laskelma 2023'!$B46)</f>
        <v>3531.8042906331443</v>
      </c>
      <c r="F46" s="124">
        <f>('Vos-laskelma 2023'!F46/'Vos-laskelma 2023'!$B46)</f>
        <v>-44.744077063264776</v>
      </c>
      <c r="G46" s="124">
        <f>('Vos-laskelma 2023'!G46/'Vos-laskelma 2023'!$B46)</f>
        <v>735.15284544603674</v>
      </c>
      <c r="H46" s="128">
        <f>('Vos-laskelma 2023'!H46/'Vos-laskelma 2023'!$B46)</f>
        <v>4222.2130590159168</v>
      </c>
      <c r="I46" s="49"/>
      <c r="K46" s="17"/>
      <c r="L46" s="17"/>
      <c r="N46" s="34"/>
    </row>
    <row r="47" spans="1:23" x14ac:dyDescent="0.35">
      <c r="A47" s="3" t="s">
        <v>14</v>
      </c>
      <c r="B47" s="119">
        <v>6931</v>
      </c>
      <c r="C47" s="127">
        <f>('Vos-laskelma 2023'!C47/'Vos-laskelma 2023'!$B47)</f>
        <v>2526.8258611084057</v>
      </c>
      <c r="D47" s="124">
        <f>('Vos-laskelma 2023'!D47/'Vos-laskelma 2023'!$B47)</f>
        <v>810.91020612036209</v>
      </c>
      <c r="E47" s="124">
        <f>('Vos-laskelma 2023'!E47/'Vos-laskelma 2023'!$B47)</f>
        <v>3337.7360672287673</v>
      </c>
      <c r="F47" s="124">
        <f>('Vos-laskelma 2023'!F47/'Vos-laskelma 2023'!$B47)</f>
        <v>-21.43442504689078</v>
      </c>
      <c r="G47" s="124">
        <f>('Vos-laskelma 2023'!G47/'Vos-laskelma 2023'!$B47)</f>
        <v>643.7762592878355</v>
      </c>
      <c r="H47" s="128">
        <f>('Vos-laskelma 2023'!H47/'Vos-laskelma 2023'!$B47)</f>
        <v>3960.0779014697123</v>
      </c>
      <c r="I47" s="49"/>
      <c r="K47" s="17"/>
      <c r="L47" s="17"/>
      <c r="N47" s="34"/>
    </row>
    <row r="48" spans="1:23" x14ac:dyDescent="0.35">
      <c r="A48" s="3" t="s">
        <v>15</v>
      </c>
      <c r="B48" s="119">
        <v>1503</v>
      </c>
      <c r="C48" s="127">
        <f>('Vos-laskelma 2023'!C48/'Vos-laskelma 2023'!$B48)</f>
        <v>2987.6440310315338</v>
      </c>
      <c r="D48" s="124">
        <f>('Vos-laskelma 2023'!D48/'Vos-laskelma 2023'!$B48)</f>
        <v>1005.6462028200804</v>
      </c>
      <c r="E48" s="124">
        <f>('Vos-laskelma 2023'!E48/'Vos-laskelma 2023'!$B48)</f>
        <v>3993.2902338516142</v>
      </c>
      <c r="F48" s="124">
        <f>('Vos-laskelma 2023'!F48/'Vos-laskelma 2023'!$B48)</f>
        <v>-214.22821024617431</v>
      </c>
      <c r="G48" s="124">
        <f>('Vos-laskelma 2023'!G48/'Vos-laskelma 2023'!$B48)</f>
        <v>802.75234999041743</v>
      </c>
      <c r="H48" s="128">
        <f>('Vos-laskelma 2023'!H48/'Vos-laskelma 2023'!$B48)</f>
        <v>4581.8143735958574</v>
      </c>
      <c r="I48" s="49"/>
      <c r="K48" s="17"/>
      <c r="L48" s="17"/>
      <c r="N48" s="34"/>
    </row>
    <row r="49" spans="1:15" x14ac:dyDescent="0.35">
      <c r="A49" s="3" t="s">
        <v>16</v>
      </c>
      <c r="B49" s="119">
        <v>2433</v>
      </c>
      <c r="C49" s="127">
        <f>('Vos-laskelma 2023'!C49/'Vos-laskelma 2023'!$B49)</f>
        <v>2787.5384612792072</v>
      </c>
      <c r="D49" s="124">
        <f>('Vos-laskelma 2023'!D49/'Vos-laskelma 2023'!$B49)</f>
        <v>976.61953985804246</v>
      </c>
      <c r="E49" s="124">
        <f>('Vos-laskelma 2023'!E49/'Vos-laskelma 2023'!$B49)</f>
        <v>3764.1580011372498</v>
      </c>
      <c r="F49" s="124">
        <f>('Vos-laskelma 2023'!F49/'Vos-laskelma 2023'!$B49)</f>
        <v>78.332922318125767</v>
      </c>
      <c r="G49" s="124">
        <f>('Vos-laskelma 2023'!G49/'Vos-laskelma 2023'!$B49)</f>
        <v>737.92392733846566</v>
      </c>
      <c r="H49" s="128">
        <f>('Vos-laskelma 2023'!H49/'Vos-laskelma 2023'!$B49)</f>
        <v>4580.4148507938407</v>
      </c>
      <c r="I49" s="49"/>
      <c r="K49" s="17"/>
      <c r="L49" s="17"/>
      <c r="N49" s="34"/>
      <c r="O49" s="19"/>
    </row>
    <row r="50" spans="1:15" x14ac:dyDescent="0.35">
      <c r="A50" s="3" t="s">
        <v>17</v>
      </c>
      <c r="B50" s="119">
        <v>20278</v>
      </c>
      <c r="C50" s="127">
        <f>('Vos-laskelma 2023'!C50/'Vos-laskelma 2023'!$B50)</f>
        <v>2099.0460668283818</v>
      </c>
      <c r="D50" s="124">
        <f>('Vos-laskelma 2023'!D50/'Vos-laskelma 2023'!$B50)</f>
        <v>400.76625106379129</v>
      </c>
      <c r="E50" s="124">
        <f>('Vos-laskelma 2023'!E50/'Vos-laskelma 2023'!$B50)</f>
        <v>2499.8123178921733</v>
      </c>
      <c r="F50" s="124">
        <f>('Vos-laskelma 2023'!F50/'Vos-laskelma 2023'!$B50)</f>
        <v>-116.3379031462669</v>
      </c>
      <c r="G50" s="124">
        <f>('Vos-laskelma 2023'!G50/'Vos-laskelma 2023'!$B50)</f>
        <v>535.9685007438153</v>
      </c>
      <c r="H50" s="128">
        <f>('Vos-laskelma 2023'!H50/'Vos-laskelma 2023'!$B50)</f>
        <v>2919.4429154897211</v>
      </c>
      <c r="I50" s="49"/>
      <c r="K50" s="17"/>
      <c r="L50" s="17"/>
    </row>
    <row r="51" spans="1:15" x14ac:dyDescent="0.35">
      <c r="A51" s="3" t="s">
        <v>18</v>
      </c>
      <c r="B51" s="119">
        <v>1972</v>
      </c>
      <c r="C51" s="127">
        <f>('Vos-laskelma 2023'!C51/'Vos-laskelma 2023'!$B51)</f>
        <v>3768.7880908520597</v>
      </c>
      <c r="D51" s="124">
        <f>('Vos-laskelma 2023'!D51/'Vos-laskelma 2023'!$B51)</f>
        <v>1059.4612456094317</v>
      </c>
      <c r="E51" s="124">
        <f>('Vos-laskelma 2023'!E51/'Vos-laskelma 2023'!$B51)</f>
        <v>4828.2493364614911</v>
      </c>
      <c r="F51" s="124">
        <f>('Vos-laskelma 2023'!F51/'Vos-laskelma 2023'!$B51)</f>
        <v>74.846348884381342</v>
      </c>
      <c r="G51" s="124">
        <f>('Vos-laskelma 2023'!G51/'Vos-laskelma 2023'!$B51)</f>
        <v>809.72858072514532</v>
      </c>
      <c r="H51" s="128">
        <f>('Vos-laskelma 2023'!H51/'Vos-laskelma 2023'!$B51)</f>
        <v>5712.8242660710175</v>
      </c>
      <c r="I51" s="49"/>
      <c r="K51" s="17"/>
      <c r="L51" s="17"/>
    </row>
    <row r="52" spans="1:15" x14ac:dyDescent="0.35">
      <c r="A52" s="3" t="s">
        <v>19</v>
      </c>
      <c r="B52" s="119">
        <v>3522</v>
      </c>
      <c r="C52" s="127">
        <f>('Vos-laskelma 2023'!C52/'Vos-laskelma 2023'!$B52)</f>
        <v>2268.350402157595</v>
      </c>
      <c r="D52" s="124">
        <f>('Vos-laskelma 2023'!D52/'Vos-laskelma 2023'!$B52)</f>
        <v>217.80203794475085</v>
      </c>
      <c r="E52" s="124">
        <f>('Vos-laskelma 2023'!E52/'Vos-laskelma 2023'!$B52)</f>
        <v>2486.1524401023457</v>
      </c>
      <c r="F52" s="124">
        <f>('Vos-laskelma 2023'!F52/'Vos-laskelma 2023'!$B52)</f>
        <v>16.208120386144238</v>
      </c>
      <c r="G52" s="124">
        <f>('Vos-laskelma 2023'!G52/'Vos-laskelma 2023'!$B52)</f>
        <v>730.66946692410943</v>
      </c>
      <c r="H52" s="128">
        <f>('Vos-laskelma 2023'!H52/'Vos-laskelma 2023'!$B52)</f>
        <v>3233.0300274125993</v>
      </c>
      <c r="I52" s="49"/>
      <c r="K52" s="17"/>
      <c r="L52" s="17"/>
    </row>
    <row r="53" spans="1:15" x14ac:dyDescent="0.35">
      <c r="A53" s="45" t="s">
        <v>44</v>
      </c>
      <c r="B53" s="120">
        <f>SUM(B34:B52)</f>
        <v>248265</v>
      </c>
      <c r="C53" s="129">
        <f>('Vos-laskelma 2023'!C53/'Vos-laskelma 2023'!$B53)</f>
        <v>1729.0876978001468</v>
      </c>
      <c r="D53" s="130">
        <f>('Vos-laskelma 2023'!D53/'Vos-laskelma 2023'!$B53)</f>
        <v>460.32289518374228</v>
      </c>
      <c r="E53" s="130">
        <f>('Vos-laskelma 2023'!E53/'Vos-laskelma 2023'!$B53)</f>
        <v>2189.4105929838884</v>
      </c>
      <c r="F53" s="130">
        <f>('Vos-laskelma 2023'!F53/'Vos-laskelma 2023'!$B53)</f>
        <v>-41.444867379614521</v>
      </c>
      <c r="G53" s="130">
        <f>('Vos-laskelma 2023'!G53/'Vos-laskelma 2023'!$B53)</f>
        <v>565.72198879446285</v>
      </c>
      <c r="H53" s="131">
        <f>('Vos-laskelma 2023'!H53/'Vos-laskelma 2023'!$B53)</f>
        <v>2713.6877143987372</v>
      </c>
      <c r="I53" s="49"/>
      <c r="K53" s="17"/>
      <c r="L53" s="17"/>
    </row>
  </sheetData>
  <conditionalFormatting sqref="B33:H53">
    <cfRule type="cellIs" dxfId="3" priority="1" operator="lessThan">
      <formula>0</formula>
    </cfRule>
  </conditionalFormatting>
  <conditionalFormatting sqref="C6:L26">
    <cfRule type="cellIs" dxfId="2" priority="2" operator="lessThan">
      <formula>0</formula>
    </cfRule>
  </conditionalFormatting>
  <printOptions horizontalCentered="1" gridLines="1"/>
  <pageMargins left="0" right="0" top="0" bottom="0" header="0" footer="0"/>
  <pageSetup paperSize="9" scale="64" orientation="landscape" r:id="rId1"/>
  <headerFooter scaleWithDoc="0"/>
  <rowBreaks count="1" manualBreakCount="1">
    <brk id="27" max="13" man="1"/>
  </rowBreaks>
  <ignoredErrors>
    <ignoredError sqref="B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FA82-0957-4F64-B6A0-945E57961547}">
  <dimension ref="A1:L25"/>
  <sheetViews>
    <sheetView zoomScaleNormal="100" workbookViewId="0">
      <selection activeCell="A3" sqref="A3"/>
    </sheetView>
  </sheetViews>
  <sheetFormatPr defaultColWidth="8.81640625" defaultRowHeight="14.5" x14ac:dyDescent="0.35"/>
  <cols>
    <col min="1" max="1" width="19" style="49" customWidth="1"/>
    <col min="2" max="3" width="11.26953125" style="49" bestFit="1" customWidth="1"/>
    <col min="4" max="4" width="11.54296875" style="49" bestFit="1" customWidth="1"/>
    <col min="5" max="5" width="12.54296875" style="49" bestFit="1" customWidth="1"/>
    <col min="6" max="7" width="11.26953125" style="49" bestFit="1" customWidth="1"/>
    <col min="8" max="8" width="11.54296875" style="49" bestFit="1" customWidth="1"/>
    <col min="9" max="9" width="13.453125" style="49" bestFit="1" customWidth="1"/>
    <col min="10" max="10" width="8.81640625" style="49"/>
    <col min="11" max="11" width="13.453125" style="49" bestFit="1" customWidth="1"/>
    <col min="12" max="12" width="12.26953125" style="49" bestFit="1" customWidth="1"/>
    <col min="13" max="16384" width="8.81640625" style="49"/>
  </cols>
  <sheetData>
    <row r="1" spans="1:12" ht="18.5" x14ac:dyDescent="0.45">
      <c r="A1" s="54" t="s">
        <v>67</v>
      </c>
    </row>
    <row r="2" spans="1:12" x14ac:dyDescent="0.35">
      <c r="A2" s="49" t="s">
        <v>83</v>
      </c>
    </row>
    <row r="4" spans="1:12" ht="72.5" x14ac:dyDescent="0.35">
      <c r="A4" s="108" t="s">
        <v>0</v>
      </c>
      <c r="B4" s="109" t="s">
        <v>68</v>
      </c>
      <c r="C4" s="110" t="s">
        <v>69</v>
      </c>
      <c r="D4" s="110" t="s">
        <v>70</v>
      </c>
      <c r="E4" s="111" t="s">
        <v>71</v>
      </c>
      <c r="F4" s="95" t="s">
        <v>46</v>
      </c>
      <c r="G4" s="95" t="s">
        <v>47</v>
      </c>
      <c r="H4" s="95" t="s">
        <v>74</v>
      </c>
      <c r="I4" s="95" t="s">
        <v>48</v>
      </c>
    </row>
    <row r="5" spans="1:12" x14ac:dyDescent="0.35">
      <c r="A5" s="30" t="s">
        <v>23</v>
      </c>
      <c r="B5" s="88">
        <v>132692354.07660002</v>
      </c>
      <c r="C5" s="89">
        <v>337501449.5940361</v>
      </c>
      <c r="D5" s="89">
        <v>-204809095.51743591</v>
      </c>
      <c r="E5" s="90">
        <v>3411581695.8328676</v>
      </c>
      <c r="F5" s="50">
        <v>137707784.84719998</v>
      </c>
      <c r="G5" s="50">
        <v>341968680.11008376</v>
      </c>
      <c r="H5" s="50">
        <v>-204260895.26288378</v>
      </c>
      <c r="I5" s="53">
        <v>10523418792.828142</v>
      </c>
      <c r="K5" s="66"/>
      <c r="L5" s="66"/>
    </row>
    <row r="6" spans="1:12" x14ac:dyDescent="0.35">
      <c r="A6" s="30" t="s">
        <v>1</v>
      </c>
      <c r="B6" s="51">
        <v>492456.28740000003</v>
      </c>
      <c r="C6" s="50">
        <v>374361.96779999998</v>
      </c>
      <c r="D6" s="50">
        <v>118094.31960000005</v>
      </c>
      <c r="E6" s="53">
        <v>23424762.60764927</v>
      </c>
      <c r="F6" s="50">
        <v>463900.69500000012</v>
      </c>
      <c r="G6" s="50">
        <v>563939.29628000001</v>
      </c>
      <c r="H6" s="50">
        <v>-100038.60127999989</v>
      </c>
      <c r="I6" s="53">
        <v>65613294.341593102</v>
      </c>
      <c r="K6" s="66"/>
      <c r="L6" s="66"/>
    </row>
    <row r="7" spans="1:12" x14ac:dyDescent="0.35">
      <c r="A7" s="30" t="s">
        <v>2</v>
      </c>
      <c r="B7" s="51">
        <v>67078.763399999996</v>
      </c>
      <c r="C7" s="50">
        <v>89299.533360000001</v>
      </c>
      <c r="D7" s="50">
        <v>-22220.769960000005</v>
      </c>
      <c r="E7" s="53">
        <v>2612794.2135089426</v>
      </c>
      <c r="F7" s="50">
        <v>34280.212</v>
      </c>
      <c r="G7" s="50">
        <v>149104.01776000002</v>
      </c>
      <c r="H7" s="50">
        <v>-114823.80576000002</v>
      </c>
      <c r="I7" s="53">
        <v>13496541.365017368</v>
      </c>
      <c r="K7" s="66"/>
      <c r="L7" s="66"/>
    </row>
    <row r="8" spans="1:12" x14ac:dyDescent="0.35">
      <c r="A8" s="30" t="s">
        <v>3</v>
      </c>
      <c r="B8" s="51">
        <v>22310.010000000002</v>
      </c>
      <c r="C8" s="50">
        <v>908820.56735999999</v>
      </c>
      <c r="D8" s="50">
        <v>-886510.55735999998</v>
      </c>
      <c r="E8" s="53">
        <v>-830017.18432621576</v>
      </c>
      <c r="F8" s="50">
        <v>14904.44</v>
      </c>
      <c r="G8" s="50">
        <v>1048616.78064</v>
      </c>
      <c r="H8" s="50">
        <v>-1033712.3406400001</v>
      </c>
      <c r="I8" s="53">
        <v>11419783.834099103</v>
      </c>
      <c r="K8" s="66"/>
      <c r="L8" s="66"/>
    </row>
    <row r="9" spans="1:12" x14ac:dyDescent="0.35">
      <c r="A9" s="30" t="s">
        <v>4</v>
      </c>
      <c r="B9" s="51">
        <v>65442.695999999996</v>
      </c>
      <c r="C9" s="50">
        <v>19335.342000000001</v>
      </c>
      <c r="D9" s="50">
        <v>46107.353999999992</v>
      </c>
      <c r="E9" s="53">
        <v>674876.6307300902</v>
      </c>
      <c r="F9" s="50">
        <v>77577.610199999996</v>
      </c>
      <c r="G9" s="50">
        <v>19375.772000000001</v>
      </c>
      <c r="H9" s="50">
        <v>58201.838199999998</v>
      </c>
      <c r="I9" s="53">
        <v>8629183.1645153165</v>
      </c>
      <c r="K9" s="66"/>
      <c r="L9" s="66"/>
    </row>
    <row r="10" spans="1:12" x14ac:dyDescent="0.35">
      <c r="A10" s="30" t="s">
        <v>5</v>
      </c>
      <c r="B10" s="51">
        <v>251656.91280000005</v>
      </c>
      <c r="C10" s="50">
        <v>104187.74669999999</v>
      </c>
      <c r="D10" s="50">
        <v>147469.16610000006</v>
      </c>
      <c r="E10" s="53">
        <v>9987491.2115448024</v>
      </c>
      <c r="F10" s="50">
        <v>314483.68400000001</v>
      </c>
      <c r="G10" s="50">
        <v>155289.36035999999</v>
      </c>
      <c r="H10" s="50">
        <v>159194.32364000002</v>
      </c>
      <c r="I10" s="53">
        <v>34486581.417508714</v>
      </c>
      <c r="K10" s="66"/>
      <c r="L10" s="66"/>
    </row>
    <row r="11" spans="1:12" x14ac:dyDescent="0.35">
      <c r="A11" s="30" t="s">
        <v>6</v>
      </c>
      <c r="B11" s="51">
        <v>1266390.5343000004</v>
      </c>
      <c r="C11" s="50">
        <v>4224477.7348679993</v>
      </c>
      <c r="D11" s="50">
        <v>-2958087.2005679989</v>
      </c>
      <c r="E11" s="53">
        <v>36991693.61893522</v>
      </c>
      <c r="F11" s="50">
        <v>1410779.7681999998</v>
      </c>
      <c r="G11" s="50">
        <v>4526789.9307960011</v>
      </c>
      <c r="H11" s="50">
        <v>-3116010.1625960013</v>
      </c>
      <c r="I11" s="53">
        <v>241652584.96762034</v>
      </c>
      <c r="K11" s="66"/>
      <c r="L11" s="66"/>
    </row>
    <row r="12" spans="1:12" x14ac:dyDescent="0.35">
      <c r="A12" s="30" t="s">
        <v>7</v>
      </c>
      <c r="B12" s="51">
        <v>481896.21600000001</v>
      </c>
      <c r="C12" s="50">
        <v>226877.92836000002</v>
      </c>
      <c r="D12" s="50">
        <v>255018.28764</v>
      </c>
      <c r="E12" s="53">
        <v>7566944.692138033</v>
      </c>
      <c r="F12" s="50">
        <v>501012.75059999997</v>
      </c>
      <c r="G12" s="50">
        <v>216054.76224000001</v>
      </c>
      <c r="H12" s="50">
        <v>284957.98835999996</v>
      </c>
      <c r="I12" s="53">
        <v>33846276.444774657</v>
      </c>
      <c r="K12" s="66"/>
      <c r="L12" s="66"/>
    </row>
    <row r="13" spans="1:12" x14ac:dyDescent="0.35">
      <c r="A13" s="30" t="s">
        <v>8</v>
      </c>
      <c r="B13" s="51">
        <v>142858.4307</v>
      </c>
      <c r="C13" s="50">
        <v>277893.48456000001</v>
      </c>
      <c r="D13" s="50">
        <v>-135035.05386000001</v>
      </c>
      <c r="E13" s="53">
        <v>5319795.9172369353</v>
      </c>
      <c r="F13" s="50">
        <v>162458.39600000001</v>
      </c>
      <c r="G13" s="50">
        <v>267639.02908000001</v>
      </c>
      <c r="H13" s="50">
        <v>-105180.63308</v>
      </c>
      <c r="I13" s="53">
        <v>28498448.729813412</v>
      </c>
      <c r="K13" s="66"/>
      <c r="L13" s="66"/>
    </row>
    <row r="14" spans="1:12" x14ac:dyDescent="0.35">
      <c r="A14" s="30" t="s">
        <v>9</v>
      </c>
      <c r="B14" s="51">
        <v>221612.76600000003</v>
      </c>
      <c r="C14" s="50">
        <v>77415.734700000015</v>
      </c>
      <c r="D14" s="50">
        <v>144197.03130000003</v>
      </c>
      <c r="E14" s="53">
        <v>5604440.3534016274</v>
      </c>
      <c r="F14" s="50">
        <v>272825.77420000004</v>
      </c>
      <c r="G14" s="50">
        <v>73881.309080000006</v>
      </c>
      <c r="H14" s="50">
        <v>198944.46512000004</v>
      </c>
      <c r="I14" s="53">
        <v>23136497.472703055</v>
      </c>
      <c r="K14" s="66"/>
      <c r="L14" s="66"/>
    </row>
    <row r="15" spans="1:12" x14ac:dyDescent="0.35">
      <c r="A15" s="30" t="s">
        <v>10</v>
      </c>
      <c r="B15" s="51">
        <v>53618.390700000004</v>
      </c>
      <c r="C15" s="50">
        <v>108902.59548000002</v>
      </c>
      <c r="D15" s="50">
        <v>-55284.204780000015</v>
      </c>
      <c r="E15" s="53">
        <v>1916392.1163047531</v>
      </c>
      <c r="F15" s="50">
        <v>76012.644</v>
      </c>
      <c r="G15" s="50">
        <v>81527.286800000002</v>
      </c>
      <c r="H15" s="50">
        <v>-5514.6428000000014</v>
      </c>
      <c r="I15" s="53">
        <v>13363504.42710224</v>
      </c>
      <c r="K15" s="66"/>
      <c r="L15" s="66"/>
    </row>
    <row r="16" spans="1:12" x14ac:dyDescent="0.35">
      <c r="A16" s="30" t="s">
        <v>11</v>
      </c>
      <c r="B16" s="51">
        <v>233511.43800000002</v>
      </c>
      <c r="C16" s="50">
        <v>43207.0527</v>
      </c>
      <c r="D16" s="50">
        <v>190304.38530000002</v>
      </c>
      <c r="E16" s="53">
        <v>1118085.3645893224</v>
      </c>
      <c r="F16" s="50">
        <v>207246.23819999999</v>
      </c>
      <c r="G16" s="50">
        <v>19375.772000000001</v>
      </c>
      <c r="H16" s="50">
        <v>187870.4662</v>
      </c>
      <c r="I16" s="53">
        <v>8606631.5600176249</v>
      </c>
      <c r="K16" s="66"/>
      <c r="L16" s="66"/>
    </row>
    <row r="17" spans="1:12" x14ac:dyDescent="0.35">
      <c r="A17" s="30" t="s">
        <v>12</v>
      </c>
      <c r="B17" s="51">
        <v>604155.0708000001</v>
      </c>
      <c r="C17" s="50">
        <v>448847.65452000004</v>
      </c>
      <c r="D17" s="50">
        <v>155307.41628000006</v>
      </c>
      <c r="E17" s="53">
        <v>11251517.317701513</v>
      </c>
      <c r="F17" s="50">
        <v>591929.83460000018</v>
      </c>
      <c r="G17" s="50">
        <v>507163.81298799993</v>
      </c>
      <c r="H17" s="50">
        <v>84766.021612000244</v>
      </c>
      <c r="I17" s="53">
        <v>43914686.32761097</v>
      </c>
      <c r="K17" s="66"/>
      <c r="L17" s="66"/>
    </row>
    <row r="18" spans="1:12" x14ac:dyDescent="0.35">
      <c r="A18" s="30" t="s">
        <v>13</v>
      </c>
      <c r="B18" s="51">
        <v>83513.804100000008</v>
      </c>
      <c r="C18" s="50">
        <v>95962.789680000002</v>
      </c>
      <c r="D18" s="50">
        <v>-12448.985579999993</v>
      </c>
      <c r="E18" s="53">
        <v>4449889.1211337475</v>
      </c>
      <c r="F18" s="50">
        <v>125197.296</v>
      </c>
      <c r="G18" s="50">
        <v>93257.081080000004</v>
      </c>
      <c r="H18" s="50">
        <v>31940.214919999999</v>
      </c>
      <c r="I18" s="53">
        <v>16249460.574600134</v>
      </c>
      <c r="K18" s="66"/>
      <c r="L18" s="66"/>
    </row>
    <row r="19" spans="1:12" x14ac:dyDescent="0.35">
      <c r="A19" s="30" t="s">
        <v>14</v>
      </c>
      <c r="B19" s="51">
        <v>257308.78200000001</v>
      </c>
      <c r="C19" s="50">
        <v>110003.22264000001</v>
      </c>
      <c r="D19" s="50">
        <v>147305.55936000001</v>
      </c>
      <c r="E19" s="53">
        <v>5318400.3162171999</v>
      </c>
      <c r="F19" s="50">
        <v>259337.25599999996</v>
      </c>
      <c r="G19" s="50">
        <v>141528.09090800001</v>
      </c>
      <c r="H19" s="50">
        <v>117809.16509199995</v>
      </c>
      <c r="I19" s="53">
        <v>27565109.100178573</v>
      </c>
      <c r="K19" s="66"/>
      <c r="L19" s="66"/>
    </row>
    <row r="20" spans="1:12" x14ac:dyDescent="0.35">
      <c r="A20" s="30" t="s">
        <v>15</v>
      </c>
      <c r="B20" s="51">
        <v>14873.34</v>
      </c>
      <c r="C20" s="50">
        <v>81877.736700000009</v>
      </c>
      <c r="D20" s="50">
        <v>-67004.396700000012</v>
      </c>
      <c r="E20" s="53">
        <v>463285.74556398962</v>
      </c>
      <c r="F20" s="50">
        <v>11998.074199999999</v>
      </c>
      <c r="G20" s="50">
        <v>86445.752000000008</v>
      </c>
      <c r="H20" s="50">
        <v>-74447.677800000005</v>
      </c>
      <c r="I20" s="53">
        <v>6812019.3257145742</v>
      </c>
      <c r="K20" s="66"/>
      <c r="L20" s="66"/>
    </row>
    <row r="21" spans="1:12" x14ac:dyDescent="0.35">
      <c r="A21" s="30" t="s">
        <v>16</v>
      </c>
      <c r="B21" s="51">
        <v>859679.05200000003</v>
      </c>
      <c r="C21" s="50">
        <v>124936.05600000001</v>
      </c>
      <c r="D21" s="50">
        <v>734742.99600000004</v>
      </c>
      <c r="E21" s="53">
        <v>471702.22885682317</v>
      </c>
      <c r="F21" s="50">
        <v>1024084.0724000002</v>
      </c>
      <c r="G21" s="50">
        <v>102199.74508000001</v>
      </c>
      <c r="H21" s="50">
        <v>921884.32732000016</v>
      </c>
      <c r="I21" s="53">
        <v>12066033.659301415</v>
      </c>
      <c r="K21" s="66"/>
      <c r="L21" s="66"/>
    </row>
    <row r="22" spans="1:12" x14ac:dyDescent="0.35">
      <c r="A22" s="30" t="s">
        <v>17</v>
      </c>
      <c r="B22" s="51">
        <v>395928.31080000004</v>
      </c>
      <c r="C22" s="50">
        <v>227695.96205999999</v>
      </c>
      <c r="D22" s="50">
        <v>168232.34874000004</v>
      </c>
      <c r="E22" s="53">
        <v>7663936.8326047659</v>
      </c>
      <c r="F22" s="50">
        <v>508315.92619999999</v>
      </c>
      <c r="G22" s="50">
        <v>290249.06456000003</v>
      </c>
      <c r="H22" s="50">
        <v>218066.86163999996</v>
      </c>
      <c r="I22" s="53">
        <v>59418530.301940568</v>
      </c>
      <c r="K22" s="66"/>
      <c r="L22" s="66"/>
    </row>
    <row r="23" spans="1:12" x14ac:dyDescent="0.35">
      <c r="A23" s="30" t="s">
        <v>18</v>
      </c>
      <c r="B23" s="51">
        <v>251508.17940000002</v>
      </c>
      <c r="C23" s="50">
        <v>37956.763679999996</v>
      </c>
      <c r="D23" s="50">
        <v>213551.41572000002</v>
      </c>
      <c r="E23" s="53">
        <v>2987815.3804559037</v>
      </c>
      <c r="F23" s="50">
        <v>238545.56220000004</v>
      </c>
      <c r="G23" s="50">
        <v>73806.78688</v>
      </c>
      <c r="H23" s="50">
        <v>164738.77532000004</v>
      </c>
      <c r="I23" s="53">
        <v>11430428.228012048</v>
      </c>
      <c r="K23" s="66"/>
      <c r="L23" s="66"/>
    </row>
    <row r="24" spans="1:12" x14ac:dyDescent="0.35">
      <c r="A24" s="30" t="s">
        <v>19</v>
      </c>
      <c r="B24" s="51">
        <v>65442.695999999996</v>
      </c>
      <c r="C24" s="50">
        <v>99086.191080000004</v>
      </c>
      <c r="D24" s="50">
        <v>-33643.495080000008</v>
      </c>
      <c r="E24" s="53">
        <v>4098149.9203496519</v>
      </c>
      <c r="F24" s="50">
        <v>117745.076</v>
      </c>
      <c r="G24" s="50">
        <v>85730.33888000001</v>
      </c>
      <c r="H24" s="50">
        <v>32014.737119999991</v>
      </c>
      <c r="I24" s="53">
        <v>11418746.493667176</v>
      </c>
      <c r="K24" s="66"/>
      <c r="L24" s="66"/>
    </row>
    <row r="25" spans="1:12" x14ac:dyDescent="0.35">
      <c r="A25" s="55" t="s">
        <v>44</v>
      </c>
      <c r="B25" s="56">
        <f>SUM(B6:B24)</f>
        <v>5831241.6804000009</v>
      </c>
      <c r="C25" s="57">
        <f t="shared" ref="C25:I25" si="0">SUM(C6:C24)</f>
        <v>7681146.0642480003</v>
      </c>
      <c r="D25" s="57">
        <f t="shared" si="0"/>
        <v>-1849904.3838479989</v>
      </c>
      <c r="E25" s="58">
        <f t="shared" si="0"/>
        <v>131091956.40459636</v>
      </c>
      <c r="F25" s="28">
        <f t="shared" si="0"/>
        <v>6412635.3099999996</v>
      </c>
      <c r="G25" s="28">
        <f t="shared" si="0"/>
        <v>8501973.9894120023</v>
      </c>
      <c r="H25" s="28">
        <f t="shared" si="0"/>
        <v>-2089338.6794120015</v>
      </c>
      <c r="I25" s="28">
        <f t="shared" si="0"/>
        <v>671624341.73579037</v>
      </c>
      <c r="K25" s="66"/>
      <c r="L25" s="66"/>
    </row>
  </sheetData>
  <phoneticPr fontId="21" type="noConversion"/>
  <conditionalFormatting sqref="B5:I25">
    <cfRule type="cellIs" dxfId="1" priority="1" operator="lessThan">
      <formula>0</formula>
    </cfRule>
  </conditionalFormatting>
  <printOptions gridLines="1"/>
  <pageMargins left="0" right="0" top="0" bottom="0" header="0" footer="0"/>
  <pageSetup paperSize="9" orientation="landscape" r:id="rId1"/>
  <ignoredErrors>
    <ignoredError sqref="B25:I25" formulaRang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F701-77F0-4A78-94D5-375AA3890F9D}">
  <dimension ref="A1:X54"/>
  <sheetViews>
    <sheetView zoomScaleNormal="100" workbookViewId="0">
      <pane xSplit="1" topLeftCell="B1" activePane="topRight" state="frozen"/>
      <selection pane="topRight" activeCell="A5" sqref="A5"/>
    </sheetView>
  </sheetViews>
  <sheetFormatPr defaultColWidth="8.81640625" defaultRowHeight="14.5" x14ac:dyDescent="0.35"/>
  <cols>
    <col min="1" max="1" width="16" style="14" customWidth="1"/>
    <col min="2" max="2" width="8.81640625" style="15" bestFit="1" customWidth="1"/>
    <col min="3" max="5" width="12.26953125" style="15" bestFit="1" customWidth="1"/>
    <col min="6" max="6" width="9" style="70" bestFit="1" customWidth="1"/>
    <col min="7" max="7" width="12.26953125" style="34" bestFit="1" customWidth="1"/>
    <col min="8" max="8" width="12.54296875" style="34" bestFit="1" customWidth="1"/>
    <col min="9" max="9" width="8.81640625" style="69" bestFit="1" customWidth="1"/>
    <col min="10" max="10" width="9.81640625" style="17" bestFit="1" customWidth="1"/>
    <col min="11" max="11" width="8.81640625" style="17" bestFit="1" customWidth="1"/>
    <col min="12" max="12" width="12.26953125" style="17" bestFit="1" customWidth="1"/>
    <col min="13" max="13" width="10.81640625" style="17" bestFit="1" customWidth="1"/>
    <col min="14" max="14" width="9.81640625" style="17" bestFit="1" customWidth="1"/>
    <col min="15" max="15" width="11.54296875" style="17" bestFit="1" customWidth="1"/>
    <col min="16" max="16" width="12.54296875" style="16" bestFit="1" customWidth="1"/>
    <col min="17" max="17" width="12.26953125" style="15" bestFit="1" customWidth="1"/>
    <col min="18" max="18" width="13.26953125" style="17" customWidth="1"/>
    <col min="19" max="19" width="12.81640625" style="17" bestFit="1" customWidth="1"/>
    <col min="20" max="20" width="12.26953125" style="18" bestFit="1" customWidth="1"/>
    <col min="21" max="21" width="10.7265625" style="17" customWidth="1"/>
    <col min="22" max="22" width="12.7265625" style="34" bestFit="1" customWidth="1"/>
    <col min="23" max="23" width="21.453125" style="17" customWidth="1"/>
    <col min="24" max="24" width="12.26953125" style="17" bestFit="1" customWidth="1"/>
    <col min="25" max="16384" width="8.81640625" style="17"/>
  </cols>
  <sheetData>
    <row r="1" spans="1:24" ht="18.5" x14ac:dyDescent="0.45">
      <c r="A1" s="25" t="s">
        <v>24</v>
      </c>
      <c r="F1" s="15"/>
      <c r="H1" s="85"/>
      <c r="J1" s="84"/>
      <c r="L1" s="34"/>
      <c r="T1" s="24"/>
    </row>
    <row r="2" spans="1:24" x14ac:dyDescent="0.35">
      <c r="A2" s="67" t="s">
        <v>82</v>
      </c>
      <c r="E2" s="49"/>
      <c r="J2" s="83"/>
      <c r="K2" s="83"/>
      <c r="L2" s="83"/>
      <c r="M2" s="83"/>
      <c r="N2" s="83"/>
      <c r="O2" s="83"/>
      <c r="R2" s="23"/>
      <c r="S2" s="23"/>
      <c r="T2" s="82"/>
    </row>
    <row r="3" spans="1:24" s="52" customFormat="1" ht="11.15" customHeight="1" x14ac:dyDescent="0.25">
      <c r="A3" s="52" t="s">
        <v>25</v>
      </c>
      <c r="B3" s="75"/>
      <c r="C3" s="75"/>
      <c r="D3" s="75"/>
      <c r="E3" s="75"/>
      <c r="F3" s="75"/>
      <c r="G3" s="75"/>
      <c r="H3" s="81"/>
      <c r="I3" s="80"/>
      <c r="J3" s="78"/>
      <c r="K3" s="78"/>
      <c r="L3" s="78"/>
      <c r="M3" s="78"/>
      <c r="N3" s="78"/>
      <c r="O3" s="79"/>
      <c r="P3" s="75"/>
      <c r="Q3" s="75"/>
      <c r="R3" s="72"/>
      <c r="S3" s="72"/>
      <c r="T3" s="77"/>
      <c r="U3" s="72"/>
      <c r="V3" s="72"/>
    </row>
    <row r="4" spans="1:24" s="52" customFormat="1" ht="11.15" customHeight="1" x14ac:dyDescent="0.25">
      <c r="A4" s="52" t="s">
        <v>65</v>
      </c>
      <c r="B4" s="75"/>
      <c r="C4" s="75"/>
      <c r="D4" s="75"/>
      <c r="E4" s="75"/>
      <c r="F4" s="75"/>
      <c r="G4" s="72"/>
      <c r="H4" s="72"/>
      <c r="I4" s="76"/>
      <c r="P4" s="75"/>
      <c r="Q4" s="75"/>
      <c r="R4" s="74"/>
      <c r="S4" s="74"/>
      <c r="T4" s="73"/>
      <c r="V4" s="72"/>
    </row>
    <row r="5" spans="1:24" x14ac:dyDescent="0.35">
      <c r="A5" s="33"/>
      <c r="C5" s="14"/>
      <c r="D5" s="14"/>
      <c r="E5" s="14"/>
      <c r="F5" s="14"/>
      <c r="G5" s="14"/>
      <c r="H5" s="14"/>
      <c r="I5" s="92"/>
      <c r="J5" s="134" t="s">
        <v>26</v>
      </c>
      <c r="K5" s="134"/>
      <c r="L5" s="134"/>
      <c r="M5" s="134"/>
      <c r="N5" s="134"/>
      <c r="O5"/>
      <c r="P5" s="14"/>
      <c r="Q5" s="14"/>
      <c r="R5" s="14"/>
      <c r="S5" s="14"/>
      <c r="T5" s="14"/>
    </row>
    <row r="6" spans="1:24" s="107" customFormat="1" ht="101.5" x14ac:dyDescent="0.35">
      <c r="A6" s="38" t="s">
        <v>0</v>
      </c>
      <c r="B6" s="100" t="s">
        <v>49</v>
      </c>
      <c r="C6" s="101" t="s">
        <v>50</v>
      </c>
      <c r="D6" s="100" t="s">
        <v>51</v>
      </c>
      <c r="E6" s="100" t="s">
        <v>52</v>
      </c>
      <c r="F6" s="102" t="s">
        <v>53</v>
      </c>
      <c r="G6" s="102" t="s">
        <v>54</v>
      </c>
      <c r="H6" s="102" t="s">
        <v>55</v>
      </c>
      <c r="I6" s="103" t="s">
        <v>56</v>
      </c>
      <c r="J6" s="104" t="s">
        <v>27</v>
      </c>
      <c r="K6" s="102" t="s">
        <v>57</v>
      </c>
      <c r="L6" s="102" t="s">
        <v>58</v>
      </c>
      <c r="M6" s="102" t="s">
        <v>59</v>
      </c>
      <c r="N6" s="102" t="s">
        <v>60</v>
      </c>
      <c r="O6" s="105" t="s">
        <v>81</v>
      </c>
      <c r="P6" s="100" t="s">
        <v>61</v>
      </c>
      <c r="Q6" s="100" t="s">
        <v>62</v>
      </c>
      <c r="R6" s="100" t="s">
        <v>63</v>
      </c>
      <c r="S6" s="100" t="s">
        <v>64</v>
      </c>
      <c r="T6" s="39" t="s">
        <v>28</v>
      </c>
      <c r="U6" s="39" t="s">
        <v>75</v>
      </c>
      <c r="V6" s="106"/>
    </row>
    <row r="7" spans="1:24" s="14" customFormat="1" x14ac:dyDescent="0.35">
      <c r="A7" s="68" t="s">
        <v>23</v>
      </c>
      <c r="B7" s="65">
        <v>5517897</v>
      </c>
      <c r="C7" s="50">
        <v>8011858135.8100004</v>
      </c>
      <c r="D7" s="50">
        <v>1619679649.7867155</v>
      </c>
      <c r="E7" s="50">
        <v>9631537785.5967197</v>
      </c>
      <c r="F7" s="97">
        <v>1359.93</v>
      </c>
      <c r="G7" s="50">
        <v>7503953667.210001</v>
      </c>
      <c r="H7" s="50">
        <v>2127584118.386718</v>
      </c>
      <c r="I7" s="98">
        <v>0.2208976557791601</v>
      </c>
      <c r="J7" s="51">
        <v>64819458.060766347</v>
      </c>
      <c r="K7" s="50">
        <v>1153313.8399999999</v>
      </c>
      <c r="L7" s="50">
        <v>70548668.754903674</v>
      </c>
      <c r="M7" s="50">
        <v>104233074.32999998</v>
      </c>
      <c r="N7" s="53">
        <v>29458868.540906638</v>
      </c>
      <c r="O7" s="50">
        <v>-474216636.56299078</v>
      </c>
      <c r="P7" s="51">
        <v>1923580865.350302</v>
      </c>
      <c r="Q7" s="50">
        <v>819002397.76584268</v>
      </c>
      <c r="R7" s="50">
        <v>2742583263.1161427</v>
      </c>
      <c r="S7" s="50">
        <v>851000000.00000167</v>
      </c>
      <c r="T7" s="114">
        <v>3593583263.1161447</v>
      </c>
      <c r="U7" s="96">
        <v>651.25957645025721</v>
      </c>
      <c r="V7" s="20"/>
      <c r="W7" s="20"/>
      <c r="X7" s="20"/>
    </row>
    <row r="8" spans="1:24" x14ac:dyDescent="0.35">
      <c r="A8" s="68" t="s">
        <v>1</v>
      </c>
      <c r="B8" s="65">
        <v>20958</v>
      </c>
      <c r="C8" s="50">
        <v>28936227.030000001</v>
      </c>
      <c r="D8" s="50">
        <v>3651615.5816591224</v>
      </c>
      <c r="E8" s="50">
        <v>32587842.611659124</v>
      </c>
      <c r="F8" s="97">
        <v>1359.93</v>
      </c>
      <c r="G8" s="50">
        <v>28501412.940000001</v>
      </c>
      <c r="H8" s="50">
        <v>4086429.6716591232</v>
      </c>
      <c r="I8" s="98">
        <v>0.12539736736659884</v>
      </c>
      <c r="J8" s="51">
        <v>328738.91657599999</v>
      </c>
      <c r="K8" s="50">
        <v>0</v>
      </c>
      <c r="L8" s="50">
        <v>293308.7463709726</v>
      </c>
      <c r="M8" s="50">
        <v>447220.93441073614</v>
      </c>
      <c r="N8" s="53">
        <v>0</v>
      </c>
      <c r="O8" s="50">
        <v>8381571.1414223621</v>
      </c>
      <c r="P8" s="51">
        <v>13537269.410439193</v>
      </c>
      <c r="Q8" s="50">
        <v>7495485.2801185129</v>
      </c>
      <c r="R8" s="50">
        <v>21032754.690557707</v>
      </c>
      <c r="S8" s="50">
        <v>3680626.5974915633</v>
      </c>
      <c r="T8" s="114">
        <v>24713381.288049269</v>
      </c>
      <c r="U8" s="96">
        <v>1179.1860524882752</v>
      </c>
      <c r="V8" s="20"/>
      <c r="W8" s="20"/>
      <c r="X8" s="20"/>
    </row>
    <row r="9" spans="1:24" x14ac:dyDescent="0.35">
      <c r="A9" s="68" t="s">
        <v>2</v>
      </c>
      <c r="B9" s="65">
        <v>4624</v>
      </c>
      <c r="C9" s="50">
        <v>5865007.5499999998</v>
      </c>
      <c r="D9" s="50">
        <v>1064402.7855062045</v>
      </c>
      <c r="E9" s="50">
        <v>6929410.3355062045</v>
      </c>
      <c r="F9" s="97">
        <v>1359.93</v>
      </c>
      <c r="G9" s="50">
        <v>6288316.3200000003</v>
      </c>
      <c r="H9" s="50">
        <v>641094.01550620422</v>
      </c>
      <c r="I9" s="98">
        <v>9.2517831166852277E-2</v>
      </c>
      <c r="J9" s="51">
        <v>26859.031136000001</v>
      </c>
      <c r="K9" s="50">
        <v>0</v>
      </c>
      <c r="L9" s="50">
        <v>45153.734687410528</v>
      </c>
      <c r="M9" s="50">
        <v>90469.529194769828</v>
      </c>
      <c r="N9" s="53">
        <v>0</v>
      </c>
      <c r="O9" s="50">
        <v>-40251.665047203591</v>
      </c>
      <c r="P9" s="51">
        <v>763324.64547718095</v>
      </c>
      <c r="Q9" s="50">
        <v>1258742.6759261498</v>
      </c>
      <c r="R9" s="50">
        <v>2022067.3214033307</v>
      </c>
      <c r="S9" s="50">
        <v>946112.66206561192</v>
      </c>
      <c r="T9" s="114">
        <v>2968179.9834689423</v>
      </c>
      <c r="U9" s="96">
        <v>641.90743587131101</v>
      </c>
      <c r="V9" s="20"/>
      <c r="W9" s="20"/>
      <c r="X9" s="20"/>
    </row>
    <row r="10" spans="1:24" x14ac:dyDescent="0.35">
      <c r="A10" s="68" t="s">
        <v>3</v>
      </c>
      <c r="B10" s="65">
        <v>2778</v>
      </c>
      <c r="C10" s="50">
        <v>2950468.8600000003</v>
      </c>
      <c r="D10" s="50">
        <v>868807.06582429924</v>
      </c>
      <c r="E10" s="50">
        <v>3819275.9258242995</v>
      </c>
      <c r="F10" s="97">
        <v>1359.93</v>
      </c>
      <c r="G10" s="50">
        <v>3777885.54</v>
      </c>
      <c r="H10" s="50">
        <v>41390.385824299417</v>
      </c>
      <c r="I10" s="98">
        <v>1.0837233713446952E-2</v>
      </c>
      <c r="J10" s="51">
        <v>305276.05068600003</v>
      </c>
      <c r="K10" s="50">
        <v>0</v>
      </c>
      <c r="L10" s="50">
        <v>31369.553610244657</v>
      </c>
      <c r="M10" s="50">
        <v>25644.400577572003</v>
      </c>
      <c r="N10" s="53">
        <v>0</v>
      </c>
      <c r="O10" s="50">
        <v>-1391677.8920553401</v>
      </c>
      <c r="P10" s="51">
        <v>-987997.50135722407</v>
      </c>
      <c r="Q10" s="50">
        <v>1020508.4931754384</v>
      </c>
      <c r="R10" s="50">
        <v>32510.991818214301</v>
      </c>
      <c r="S10" s="50">
        <v>625921.38121556991</v>
      </c>
      <c r="T10" s="114">
        <v>658432.37303378421</v>
      </c>
      <c r="U10" s="96">
        <v>237.01669295672579</v>
      </c>
      <c r="V10" s="20"/>
      <c r="W10" s="20"/>
      <c r="X10" s="20"/>
    </row>
    <row r="11" spans="1:24" x14ac:dyDescent="0.35">
      <c r="A11" s="68" t="s">
        <v>4</v>
      </c>
      <c r="B11" s="65">
        <v>2095</v>
      </c>
      <c r="C11" s="50">
        <v>2091512.0699999998</v>
      </c>
      <c r="D11" s="50">
        <v>589690.7026161832</v>
      </c>
      <c r="E11" s="50">
        <v>2681202.7726161829</v>
      </c>
      <c r="F11" s="97">
        <v>1359.93</v>
      </c>
      <c r="G11" s="50">
        <v>2849053.35</v>
      </c>
      <c r="H11" s="50">
        <v>-167850.57738381717</v>
      </c>
      <c r="I11" s="98">
        <v>-6.2602716623344754E-2</v>
      </c>
      <c r="J11" s="51">
        <v>597700.96086000011</v>
      </c>
      <c r="K11" s="50">
        <v>0</v>
      </c>
      <c r="L11" s="50">
        <v>35779.8281454479</v>
      </c>
      <c r="M11" s="50">
        <v>36717.557335990758</v>
      </c>
      <c r="N11" s="53">
        <v>0</v>
      </c>
      <c r="O11" s="50">
        <v>-207005.61365434338</v>
      </c>
      <c r="P11" s="51">
        <v>295342.15530327812</v>
      </c>
      <c r="Q11" s="50">
        <v>397653.44895801763</v>
      </c>
      <c r="R11" s="50">
        <v>692995.60426129575</v>
      </c>
      <c r="S11" s="50">
        <v>464543.67246879439</v>
      </c>
      <c r="T11" s="114">
        <v>1157539.2767300901</v>
      </c>
      <c r="U11" s="96">
        <v>552.52471442963736</v>
      </c>
      <c r="V11" s="20"/>
      <c r="W11" s="20"/>
      <c r="X11" s="20"/>
    </row>
    <row r="12" spans="1:24" x14ac:dyDescent="0.35">
      <c r="A12" s="68" t="s">
        <v>5</v>
      </c>
      <c r="B12" s="65">
        <v>7759</v>
      </c>
      <c r="C12" s="50">
        <v>10592668.65</v>
      </c>
      <c r="D12" s="50">
        <v>1953979.3471460862</v>
      </c>
      <c r="E12" s="50">
        <v>12546647.997146087</v>
      </c>
      <c r="F12" s="97">
        <v>1359.93</v>
      </c>
      <c r="G12" s="50">
        <v>10551696.870000001</v>
      </c>
      <c r="H12" s="50">
        <v>1994951.1271460857</v>
      </c>
      <c r="I12" s="98">
        <v>0.1590027175066891</v>
      </c>
      <c r="J12" s="51">
        <v>395856.76239600003</v>
      </c>
      <c r="K12" s="50">
        <v>0</v>
      </c>
      <c r="L12" s="50">
        <v>84650.533931560989</v>
      </c>
      <c r="M12" s="50">
        <v>127400.75868710758</v>
      </c>
      <c r="N12" s="53">
        <v>0</v>
      </c>
      <c r="O12" s="50">
        <v>1469932.4951601343</v>
      </c>
      <c r="P12" s="51">
        <v>4072791.6773208887</v>
      </c>
      <c r="Q12" s="50">
        <v>4276004.4865614763</v>
      </c>
      <c r="R12" s="50">
        <v>8348796.1638823655</v>
      </c>
      <c r="S12" s="50">
        <v>1812826.8815624351</v>
      </c>
      <c r="T12" s="114">
        <v>10161623.045444801</v>
      </c>
      <c r="U12" s="96">
        <v>1309.6562759949479</v>
      </c>
      <c r="V12" s="20"/>
      <c r="W12" s="20"/>
      <c r="X12" s="20"/>
    </row>
    <row r="13" spans="1:24" x14ac:dyDescent="0.35">
      <c r="A13" s="68" t="s">
        <v>6</v>
      </c>
      <c r="B13" s="65">
        <v>121543</v>
      </c>
      <c r="C13" s="50">
        <v>163844982.57999998</v>
      </c>
      <c r="D13" s="50">
        <v>22373048.483027115</v>
      </c>
      <c r="E13" s="50">
        <v>186218031.06302708</v>
      </c>
      <c r="F13" s="97">
        <v>1359.93</v>
      </c>
      <c r="G13" s="50">
        <v>165289971.99000001</v>
      </c>
      <c r="H13" s="50">
        <v>20928059.073027074</v>
      </c>
      <c r="I13" s="98">
        <v>0.11238470814860992</v>
      </c>
      <c r="J13" s="51">
        <v>0</v>
      </c>
      <c r="K13" s="50">
        <v>0</v>
      </c>
      <c r="L13" s="50">
        <v>1622075.8122482179</v>
      </c>
      <c r="M13" s="50">
        <v>2477027.4075855273</v>
      </c>
      <c r="N13" s="53">
        <v>977406.1226856556</v>
      </c>
      <c r="O13" s="50">
        <v>-29638455.679231975</v>
      </c>
      <c r="P13" s="51">
        <v>-3633887.2636855021</v>
      </c>
      <c r="Q13" s="50">
        <v>25752760.723499291</v>
      </c>
      <c r="R13" s="50">
        <v>22118873.459813789</v>
      </c>
      <c r="S13" s="50">
        <v>19198097.359689422</v>
      </c>
      <c r="T13" s="114">
        <v>41316970.81950321</v>
      </c>
      <c r="U13" s="96">
        <v>339.93706605483828</v>
      </c>
      <c r="V13" s="20"/>
      <c r="W13" s="20"/>
      <c r="X13" s="20"/>
    </row>
    <row r="14" spans="1:24" x14ac:dyDescent="0.35">
      <c r="A14" s="68" t="s">
        <v>7</v>
      </c>
      <c r="B14" s="65">
        <v>9247</v>
      </c>
      <c r="C14" s="50">
        <v>13025062.17</v>
      </c>
      <c r="D14" s="50">
        <v>2000790.265426565</v>
      </c>
      <c r="E14" s="50">
        <v>15025852.435426565</v>
      </c>
      <c r="F14" s="97">
        <v>1359.93</v>
      </c>
      <c r="G14" s="50">
        <v>12575272.710000001</v>
      </c>
      <c r="H14" s="50">
        <v>2450579.725426564</v>
      </c>
      <c r="I14" s="98">
        <v>0.16309089523924872</v>
      </c>
      <c r="J14" s="51">
        <v>237981.80917000002</v>
      </c>
      <c r="K14" s="50">
        <v>0</v>
      </c>
      <c r="L14" s="50">
        <v>96163.320744237586</v>
      </c>
      <c r="M14" s="50">
        <v>172465.13955734993</v>
      </c>
      <c r="N14" s="53">
        <v>0</v>
      </c>
      <c r="O14" s="50">
        <v>-2295905.3573811562</v>
      </c>
      <c r="P14" s="51">
        <v>661284.63751699543</v>
      </c>
      <c r="Q14" s="50">
        <v>5014580.5228769807</v>
      </c>
      <c r="R14" s="50">
        <v>5675865.1603939757</v>
      </c>
      <c r="S14" s="50">
        <v>1916903.2441040578</v>
      </c>
      <c r="T14" s="114">
        <v>7592768.4044980332</v>
      </c>
      <c r="U14" s="96">
        <v>821.10613220482674</v>
      </c>
      <c r="V14" s="20"/>
      <c r="W14" s="20"/>
      <c r="X14" s="20"/>
    </row>
    <row r="15" spans="1:24" x14ac:dyDescent="0.35">
      <c r="A15" s="68" t="s">
        <v>8</v>
      </c>
      <c r="B15" s="65">
        <v>9280</v>
      </c>
      <c r="C15" s="50">
        <v>11793723.919999998</v>
      </c>
      <c r="D15" s="50">
        <v>1963030.6519336319</v>
      </c>
      <c r="E15" s="50">
        <v>13756754.571933631</v>
      </c>
      <c r="F15" s="97">
        <v>1359.93</v>
      </c>
      <c r="G15" s="50">
        <v>12620150.4</v>
      </c>
      <c r="H15" s="50">
        <v>1136604.1719336305</v>
      </c>
      <c r="I15" s="98">
        <v>8.2621534460788959E-2</v>
      </c>
      <c r="J15" s="51">
        <v>0</v>
      </c>
      <c r="K15" s="50">
        <v>0</v>
      </c>
      <c r="L15" s="50">
        <v>91239.787346104233</v>
      </c>
      <c r="M15" s="50">
        <v>170364.26585285252</v>
      </c>
      <c r="N15" s="53">
        <v>0</v>
      </c>
      <c r="O15" s="50">
        <v>1300793.0984185461</v>
      </c>
      <c r="P15" s="51">
        <v>2699001.3235511333</v>
      </c>
      <c r="Q15" s="50">
        <v>2306524.1420384161</v>
      </c>
      <c r="R15" s="50">
        <v>5005525.4655895494</v>
      </c>
      <c r="S15" s="50">
        <v>1701813.5055073863</v>
      </c>
      <c r="T15" s="114">
        <v>6707338.9710969357</v>
      </c>
      <c r="U15" s="96">
        <v>722.77359602337674</v>
      </c>
      <c r="V15" s="20"/>
      <c r="W15" s="20"/>
      <c r="X15" s="20"/>
    </row>
    <row r="16" spans="1:24" x14ac:dyDescent="0.35">
      <c r="A16" s="68" t="s">
        <v>9</v>
      </c>
      <c r="B16" s="65">
        <v>4269</v>
      </c>
      <c r="C16" s="50">
        <v>5424114.5099999998</v>
      </c>
      <c r="D16" s="50">
        <v>1350742.5595709439</v>
      </c>
      <c r="E16" s="50">
        <v>6774857.0695709437</v>
      </c>
      <c r="F16" s="97">
        <v>1359.93</v>
      </c>
      <c r="G16" s="50">
        <v>5805541.1699999999</v>
      </c>
      <c r="H16" s="50">
        <v>969315.89957094379</v>
      </c>
      <c r="I16" s="98">
        <v>0.14307547592769085</v>
      </c>
      <c r="J16" s="51">
        <v>513207.14995799999</v>
      </c>
      <c r="K16" s="50">
        <v>0</v>
      </c>
      <c r="L16" s="50">
        <v>46603.313306978227</v>
      </c>
      <c r="M16" s="50">
        <v>74767.198964065377</v>
      </c>
      <c r="N16" s="53">
        <v>0</v>
      </c>
      <c r="O16" s="50">
        <v>987406.47435260762</v>
      </c>
      <c r="P16" s="51">
        <v>2591300.0361525952</v>
      </c>
      <c r="Q16" s="50">
        <v>1873859.849253223</v>
      </c>
      <c r="R16" s="50">
        <v>4465159.885405818</v>
      </c>
      <c r="S16" s="50">
        <v>972282.43669580948</v>
      </c>
      <c r="T16" s="114">
        <v>5437442.3221016275</v>
      </c>
      <c r="U16" s="96">
        <v>1273.7039873744736</v>
      </c>
      <c r="V16" s="20"/>
      <c r="W16" s="20"/>
      <c r="X16" s="20"/>
    </row>
    <row r="17" spans="1:24" x14ac:dyDescent="0.35">
      <c r="A17" s="68" t="s">
        <v>10</v>
      </c>
      <c r="B17" s="65">
        <v>3033</v>
      </c>
      <c r="C17" s="50">
        <v>3589446.3000000003</v>
      </c>
      <c r="D17" s="50">
        <v>762717.53912161058</v>
      </c>
      <c r="E17" s="50">
        <v>4352163.8391216109</v>
      </c>
      <c r="F17" s="97">
        <v>1359.93</v>
      </c>
      <c r="G17" s="50">
        <v>4124667.6900000004</v>
      </c>
      <c r="H17" s="50">
        <v>227496.14912161045</v>
      </c>
      <c r="I17" s="98">
        <v>5.2271963448767035E-2</v>
      </c>
      <c r="J17" s="51">
        <v>341173.56537900004</v>
      </c>
      <c r="K17" s="50">
        <v>0</v>
      </c>
      <c r="L17" s="50">
        <v>32772.681531042763</v>
      </c>
      <c r="M17" s="50">
        <v>46474.944003236575</v>
      </c>
      <c r="N17" s="53">
        <v>0</v>
      </c>
      <c r="O17" s="50">
        <v>-1069633.5765566884</v>
      </c>
      <c r="P17" s="51">
        <v>-421716.23652179854</v>
      </c>
      <c r="Q17" s="50">
        <v>1319498.9639067713</v>
      </c>
      <c r="R17" s="50">
        <v>897782.72738497274</v>
      </c>
      <c r="S17" s="50">
        <v>672707.59369978029</v>
      </c>
      <c r="T17" s="114">
        <v>1570490.3210847531</v>
      </c>
      <c r="U17" s="96">
        <v>517.80096310080887</v>
      </c>
      <c r="V17" s="20"/>
      <c r="W17" s="20"/>
      <c r="X17" s="20"/>
    </row>
    <row r="18" spans="1:24" x14ac:dyDescent="0.35">
      <c r="A18" s="68" t="s">
        <v>11</v>
      </c>
      <c r="B18" s="65">
        <v>1513</v>
      </c>
      <c r="C18" s="50">
        <v>1500445.5999999999</v>
      </c>
      <c r="D18" s="50">
        <v>1050353.8320477032</v>
      </c>
      <c r="E18" s="50">
        <v>2550799.4320477033</v>
      </c>
      <c r="F18" s="97">
        <v>1359.93</v>
      </c>
      <c r="G18" s="50">
        <v>2057574.09</v>
      </c>
      <c r="H18" s="50">
        <v>493225.34204770322</v>
      </c>
      <c r="I18" s="98">
        <v>0.19336108352970624</v>
      </c>
      <c r="J18" s="51">
        <v>491438.79486799997</v>
      </c>
      <c r="K18" s="50">
        <v>0</v>
      </c>
      <c r="L18" s="50">
        <v>18638.969553243023</v>
      </c>
      <c r="M18" s="50">
        <v>16500.492206865136</v>
      </c>
      <c r="N18" s="53">
        <v>0</v>
      </c>
      <c r="O18" s="50">
        <v>-563786.78506324696</v>
      </c>
      <c r="P18" s="51">
        <v>456016.81361256435</v>
      </c>
      <c r="Q18" s="50">
        <v>-31304.543049172666</v>
      </c>
      <c r="R18" s="50">
        <v>424712.27056339168</v>
      </c>
      <c r="S18" s="50">
        <v>376032.7087259306</v>
      </c>
      <c r="T18" s="114">
        <v>800744.97928932228</v>
      </c>
      <c r="U18" s="96">
        <v>529.24321169155473</v>
      </c>
      <c r="V18" s="20"/>
      <c r="W18" s="20"/>
      <c r="X18" s="20"/>
    </row>
    <row r="19" spans="1:24" x14ac:dyDescent="0.35">
      <c r="A19" s="68" t="s">
        <v>12</v>
      </c>
      <c r="B19" s="65">
        <v>21293</v>
      </c>
      <c r="C19" s="50">
        <v>38318243.180000007</v>
      </c>
      <c r="D19" s="50">
        <v>2100156.4776946721</v>
      </c>
      <c r="E19" s="50">
        <v>40418399.657694682</v>
      </c>
      <c r="F19" s="97">
        <v>1359.93</v>
      </c>
      <c r="G19" s="50">
        <v>28956989.490000002</v>
      </c>
      <c r="H19" s="50">
        <v>11461410.16769468</v>
      </c>
      <c r="I19" s="98">
        <v>0.2835691235863344</v>
      </c>
      <c r="J19" s="51">
        <v>0</v>
      </c>
      <c r="K19" s="50">
        <v>0</v>
      </c>
      <c r="L19" s="50">
        <v>211722.10788017578</v>
      </c>
      <c r="M19" s="50">
        <v>413135.09720463207</v>
      </c>
      <c r="N19" s="53">
        <v>0</v>
      </c>
      <c r="O19" s="50">
        <v>-6464286.8541520406</v>
      </c>
      <c r="P19" s="51">
        <v>5621980.518627448</v>
      </c>
      <c r="Q19" s="50">
        <v>4632795.5907204514</v>
      </c>
      <c r="R19" s="50">
        <v>10254776.109347899</v>
      </c>
      <c r="S19" s="50">
        <v>3085504.7920736158</v>
      </c>
      <c r="T19" s="114">
        <v>13340280.901421513</v>
      </c>
      <c r="U19" s="96">
        <v>626.51016303111419</v>
      </c>
      <c r="V19" s="20"/>
      <c r="W19" s="20"/>
      <c r="X19" s="20"/>
    </row>
    <row r="20" spans="1:24" x14ac:dyDescent="0.35">
      <c r="A20" s="68" t="s">
        <v>13</v>
      </c>
      <c r="B20" s="65">
        <v>3777</v>
      </c>
      <c r="C20" s="50">
        <v>4388920.21</v>
      </c>
      <c r="D20" s="50">
        <v>1515627.7100029751</v>
      </c>
      <c r="E20" s="50">
        <v>5904547.9200029746</v>
      </c>
      <c r="F20" s="97">
        <v>1359.93</v>
      </c>
      <c r="G20" s="50">
        <v>5136455.6100000003</v>
      </c>
      <c r="H20" s="50">
        <v>768092.31000297423</v>
      </c>
      <c r="I20" s="98">
        <v>0.13008486346615802</v>
      </c>
      <c r="J20" s="51">
        <v>371421.34559700009</v>
      </c>
      <c r="K20" s="50">
        <v>0</v>
      </c>
      <c r="L20" s="50">
        <v>42981.983531964077</v>
      </c>
      <c r="M20" s="50">
        <v>72311.292493412009</v>
      </c>
      <c r="N20" s="53">
        <v>0</v>
      </c>
      <c r="O20" s="50">
        <v>1926488.7762743237</v>
      </c>
      <c r="P20" s="51">
        <v>3181295.7078996738</v>
      </c>
      <c r="Q20" s="50">
        <v>404542.22533563012</v>
      </c>
      <c r="R20" s="50">
        <v>3585837.933235304</v>
      </c>
      <c r="S20" s="50">
        <v>890771.17347844259</v>
      </c>
      <c r="T20" s="114">
        <v>4476609.1067137467</v>
      </c>
      <c r="U20" s="96">
        <v>1185.2287812321279</v>
      </c>
      <c r="V20" s="20"/>
      <c r="W20" s="20"/>
      <c r="X20" s="20"/>
    </row>
    <row r="21" spans="1:24" x14ac:dyDescent="0.35">
      <c r="A21" s="68" t="s">
        <v>14</v>
      </c>
      <c r="B21" s="65">
        <v>6891</v>
      </c>
      <c r="C21" s="50">
        <v>8552019.5600000005</v>
      </c>
      <c r="D21" s="50">
        <v>1320175.8678627552</v>
      </c>
      <c r="E21" s="50">
        <v>9872195.427862756</v>
      </c>
      <c r="F21" s="97">
        <v>1359.93</v>
      </c>
      <c r="G21" s="50">
        <v>9371277.6300000008</v>
      </c>
      <c r="H21" s="50">
        <v>500917.79786275513</v>
      </c>
      <c r="I21" s="98">
        <v>5.0740263553635853E-2</v>
      </c>
      <c r="J21" s="51">
        <v>165538.431904</v>
      </c>
      <c r="K21" s="50">
        <v>0</v>
      </c>
      <c r="L21" s="50">
        <v>83150.993880441543</v>
      </c>
      <c r="M21" s="50">
        <v>106044.8317228176</v>
      </c>
      <c r="N21" s="53">
        <v>0</v>
      </c>
      <c r="O21" s="50">
        <v>-308843.68938883761</v>
      </c>
      <c r="P21" s="51">
        <v>546808.36598117673</v>
      </c>
      <c r="Q21" s="50">
        <v>3044070.8684155564</v>
      </c>
      <c r="R21" s="50">
        <v>3590879.2343967333</v>
      </c>
      <c r="S21" s="50">
        <v>1365028.5224604667</v>
      </c>
      <c r="T21" s="114">
        <v>4955907.7568571996</v>
      </c>
      <c r="U21" s="96">
        <v>719.18556912744157</v>
      </c>
      <c r="V21" s="20"/>
      <c r="W21" s="20"/>
      <c r="X21" s="20"/>
    </row>
    <row r="22" spans="1:24" x14ac:dyDescent="0.35">
      <c r="A22" s="68" t="s">
        <v>15</v>
      </c>
      <c r="B22" s="65">
        <v>1479</v>
      </c>
      <c r="C22" s="50">
        <v>1289108.24</v>
      </c>
      <c r="D22" s="50">
        <v>477522.00706652272</v>
      </c>
      <c r="E22" s="50">
        <v>1766630.2470665227</v>
      </c>
      <c r="F22" s="97">
        <v>1359.93</v>
      </c>
      <c r="G22" s="50">
        <v>2011336.4700000002</v>
      </c>
      <c r="H22" s="50">
        <v>-244706.22293347749</v>
      </c>
      <c r="I22" s="98">
        <v>-0.13851581186261838</v>
      </c>
      <c r="J22" s="51">
        <v>200933.80156199995</v>
      </c>
      <c r="K22" s="50">
        <v>0</v>
      </c>
      <c r="L22" s="50">
        <v>14089.423321700904</v>
      </c>
      <c r="M22" s="50">
        <v>21774.029936917665</v>
      </c>
      <c r="N22" s="53">
        <v>0</v>
      </c>
      <c r="O22" s="50">
        <v>-156184.7035548765</v>
      </c>
      <c r="P22" s="51">
        <v>-164093.67166773544</v>
      </c>
      <c r="Q22" s="50">
        <v>658008.18657270318</v>
      </c>
      <c r="R22" s="50">
        <v>493914.51490496774</v>
      </c>
      <c r="S22" s="50">
        <v>367381.62735902186</v>
      </c>
      <c r="T22" s="114">
        <v>861296.14226398966</v>
      </c>
      <c r="U22" s="96">
        <v>582.35033283569283</v>
      </c>
      <c r="V22" s="20"/>
      <c r="W22" s="20"/>
      <c r="X22" s="20"/>
    </row>
    <row r="23" spans="1:24" x14ac:dyDescent="0.35">
      <c r="A23" s="68" t="s">
        <v>16</v>
      </c>
      <c r="B23" s="65">
        <v>2420</v>
      </c>
      <c r="C23" s="50">
        <v>2354390.5</v>
      </c>
      <c r="D23" s="50">
        <v>766955.43057904835</v>
      </c>
      <c r="E23" s="50">
        <v>3121345.9305790486</v>
      </c>
      <c r="F23" s="97">
        <v>1359.93</v>
      </c>
      <c r="G23" s="50">
        <v>3291030.6</v>
      </c>
      <c r="H23" s="50">
        <v>-169684.66942095151</v>
      </c>
      <c r="I23" s="98">
        <v>-5.4362660594134429E-2</v>
      </c>
      <c r="J23" s="51">
        <v>263389.87179999996</v>
      </c>
      <c r="K23" s="50">
        <v>0</v>
      </c>
      <c r="L23" s="50">
        <v>25391.376845827181</v>
      </c>
      <c r="M23" s="50">
        <v>30319.226640640914</v>
      </c>
      <c r="N23" s="53">
        <v>0</v>
      </c>
      <c r="O23" s="50">
        <v>-2012066.5013008688</v>
      </c>
      <c r="P23" s="51">
        <v>-1862650.6954353522</v>
      </c>
      <c r="Q23" s="50">
        <v>971581.07771805557</v>
      </c>
      <c r="R23" s="50">
        <v>-891069.61771729658</v>
      </c>
      <c r="S23" s="50">
        <v>527451.85057411972</v>
      </c>
      <c r="T23" s="114">
        <v>-363617.76714317687</v>
      </c>
      <c r="U23" s="96">
        <v>-150.25527567899871</v>
      </c>
      <c r="V23" s="20"/>
      <c r="W23" s="20"/>
      <c r="X23" s="20"/>
    </row>
    <row r="24" spans="1:24" x14ac:dyDescent="0.35">
      <c r="A24" s="68" t="s">
        <v>17</v>
      </c>
      <c r="B24" s="65">
        <v>19973</v>
      </c>
      <c r="C24" s="50">
        <v>22912986.099999998</v>
      </c>
      <c r="D24" s="50">
        <v>3547430.6945938477</v>
      </c>
      <c r="E24" s="50">
        <v>26460416.794593845</v>
      </c>
      <c r="F24" s="97">
        <v>1359.93</v>
      </c>
      <c r="G24" s="50">
        <v>27161881.890000001</v>
      </c>
      <c r="H24" s="50">
        <v>-701465.09540615603</v>
      </c>
      <c r="I24" s="98">
        <v>-2.6509979069924292E-2</v>
      </c>
      <c r="J24" s="51">
        <v>86741.474043333335</v>
      </c>
      <c r="K24" s="50">
        <v>0</v>
      </c>
      <c r="L24" s="50">
        <v>287071.36620714923</v>
      </c>
      <c r="M24" s="50">
        <v>387162.08317892905</v>
      </c>
      <c r="N24" s="53">
        <v>0</v>
      </c>
      <c r="O24" s="50">
        <v>7716.3637185483385</v>
      </c>
      <c r="P24" s="51">
        <v>67226.191741803894</v>
      </c>
      <c r="Q24" s="50">
        <v>6452901.9726271033</v>
      </c>
      <c r="R24" s="50">
        <v>6520128.164368907</v>
      </c>
      <c r="S24" s="50">
        <v>3323029.3194958591</v>
      </c>
      <c r="T24" s="114">
        <v>9843157.4838647656</v>
      </c>
      <c r="U24" s="96">
        <v>492.82318549365471</v>
      </c>
      <c r="V24" s="20"/>
      <c r="W24" s="20"/>
      <c r="X24" s="20"/>
    </row>
    <row r="25" spans="1:24" x14ac:dyDescent="0.35">
      <c r="A25" s="68" t="s">
        <v>18</v>
      </c>
      <c r="B25" s="65">
        <v>1941</v>
      </c>
      <c r="C25" s="50">
        <v>1776660.84</v>
      </c>
      <c r="D25" s="50">
        <v>533593.02081533417</v>
      </c>
      <c r="E25" s="50">
        <v>2310253.8608153341</v>
      </c>
      <c r="F25" s="97">
        <v>1359.93</v>
      </c>
      <c r="G25" s="50">
        <v>2639624.1300000004</v>
      </c>
      <c r="H25" s="50">
        <v>-329370.26918466622</v>
      </c>
      <c r="I25" s="98">
        <v>-0.1425688643015296</v>
      </c>
      <c r="J25" s="51">
        <v>576432.85389599996</v>
      </c>
      <c r="K25" s="50">
        <v>0</v>
      </c>
      <c r="L25" s="50">
        <v>20771.701909828273</v>
      </c>
      <c r="M25" s="50">
        <v>33229.292506447622</v>
      </c>
      <c r="N25" s="53">
        <v>0</v>
      </c>
      <c r="O25" s="50">
        <v>770878.34886762395</v>
      </c>
      <c r="P25" s="51">
        <v>1071941.9279952336</v>
      </c>
      <c r="Q25" s="50">
        <v>964812.90063515084</v>
      </c>
      <c r="R25" s="50">
        <v>2036754.8286303845</v>
      </c>
      <c r="S25" s="50">
        <v>489090.13610551949</v>
      </c>
      <c r="T25" s="114">
        <v>2525844.9647359038</v>
      </c>
      <c r="U25" s="96">
        <v>1301.3111616362203</v>
      </c>
      <c r="V25" s="20"/>
      <c r="W25" s="20"/>
      <c r="X25" s="20"/>
    </row>
    <row r="26" spans="1:24" x14ac:dyDescent="0.35">
      <c r="A26" s="68" t="s">
        <v>19</v>
      </c>
      <c r="B26" s="65">
        <v>3490</v>
      </c>
      <c r="C26" s="50">
        <v>4749871.6000000006</v>
      </c>
      <c r="D26" s="50">
        <v>1180696.5529437864</v>
      </c>
      <c r="E26" s="50">
        <v>5930568.1529437872</v>
      </c>
      <c r="F26" s="97">
        <v>1359.93</v>
      </c>
      <c r="G26" s="50">
        <v>4746155.7</v>
      </c>
      <c r="H26" s="50">
        <v>1184412.452943787</v>
      </c>
      <c r="I26" s="98">
        <v>0.19971315098299208</v>
      </c>
      <c r="J26" s="51">
        <v>178252.38052666667</v>
      </c>
      <c r="K26" s="50">
        <v>0</v>
      </c>
      <c r="L26" s="50">
        <v>57043.629171422181</v>
      </c>
      <c r="M26" s="50">
        <v>56000.222502250377</v>
      </c>
      <c r="N26" s="53">
        <v>0</v>
      </c>
      <c r="O26" s="50">
        <v>1924857.5630277309</v>
      </c>
      <c r="P26" s="51">
        <v>3400566.2481718571</v>
      </c>
      <c r="Q26" s="50">
        <v>-135602.49577350073</v>
      </c>
      <c r="R26" s="50">
        <v>3264963.7523983563</v>
      </c>
      <c r="S26" s="50">
        <v>817536.66303129576</v>
      </c>
      <c r="T26" s="114">
        <v>4082500.4154296522</v>
      </c>
      <c r="U26" s="96">
        <v>1169.7708926732528</v>
      </c>
      <c r="V26" s="20"/>
      <c r="W26" s="20"/>
      <c r="X26" s="20"/>
    </row>
    <row r="27" spans="1:24" x14ac:dyDescent="0.35">
      <c r="A27" s="56" t="s">
        <v>44</v>
      </c>
      <c r="B27" s="60">
        <f>SUM(B8:B26)</f>
        <v>248363</v>
      </c>
      <c r="C27" s="61">
        <f>SUM(C8:C26)</f>
        <v>333955859.46999997</v>
      </c>
      <c r="D27" s="61">
        <f>SUM(D8:D26)</f>
        <v>49071336.575438417</v>
      </c>
      <c r="E27" s="61">
        <f>SUM(E8:E26)</f>
        <v>383027196.04543853</v>
      </c>
      <c r="F27" s="91">
        <v>1359.93</v>
      </c>
      <c r="G27" s="57">
        <f>SUM(G8:G26)</f>
        <v>337756294.59000003</v>
      </c>
      <c r="H27" s="57">
        <f>SUM(H8:H26)</f>
        <v>45270901.455438375</v>
      </c>
      <c r="I27" s="93">
        <f t="shared" ref="I27" si="0">(H27/E27)</f>
        <v>0.11819239449009748</v>
      </c>
      <c r="J27" s="56">
        <f t="shared" ref="J27:O27" si="1">SUM(J8:J26)</f>
        <v>5080943.2003579987</v>
      </c>
      <c r="K27" s="57">
        <f t="shared" si="1"/>
        <v>0</v>
      </c>
      <c r="L27" s="57">
        <f t="shared" si="1"/>
        <v>3139978.8642239696</v>
      </c>
      <c r="M27" s="57">
        <f t="shared" si="1"/>
        <v>4805028.7045621211</v>
      </c>
      <c r="N27" s="58">
        <f t="shared" si="1"/>
        <v>977406.1226856556</v>
      </c>
      <c r="O27" s="57">
        <f t="shared" si="1"/>
        <v>-27378454.056144699</v>
      </c>
      <c r="P27" s="56">
        <f>(SUM(P8:P26))</f>
        <v>31895804.291123413</v>
      </c>
      <c r="Q27" s="57">
        <f>SUM(Q8:Q26)</f>
        <v>67677424.369516253</v>
      </c>
      <c r="R27" s="57">
        <f>SUM(R8:R26)</f>
        <v>99573228.660639659</v>
      </c>
      <c r="S27" s="57">
        <f>SUM(S8:S26)</f>
        <v>43233662.127804704</v>
      </c>
      <c r="T27" s="57">
        <f>SUM(T8:T26)</f>
        <v>142806890.78844434</v>
      </c>
      <c r="U27" s="58">
        <f>(T27/B27)</f>
        <v>574.99261479545805</v>
      </c>
      <c r="V27" s="20"/>
      <c r="W27" s="20"/>
      <c r="X27" s="20"/>
    </row>
    <row r="28" spans="1:24" x14ac:dyDescent="0.35">
      <c r="R28" s="22"/>
      <c r="S28" s="22"/>
      <c r="T28" s="24"/>
    </row>
    <row r="29" spans="1:24" x14ac:dyDescent="0.35">
      <c r="H29" s="71"/>
      <c r="T29" s="24"/>
    </row>
    <row r="30" spans="1:24" x14ac:dyDescent="0.35">
      <c r="H30" s="71"/>
      <c r="T30" s="24"/>
    </row>
    <row r="31" spans="1:24" x14ac:dyDescent="0.35">
      <c r="H31" s="71"/>
      <c r="T31" s="24"/>
    </row>
    <row r="32" spans="1:24" x14ac:dyDescent="0.35">
      <c r="H32" s="71"/>
      <c r="T32" s="24"/>
    </row>
    <row r="33" spans="1:20" x14ac:dyDescent="0.35">
      <c r="H33" s="71"/>
      <c r="T33" s="24"/>
    </row>
    <row r="34" spans="1:20" x14ac:dyDescent="0.35">
      <c r="H34" s="71"/>
      <c r="T34" s="24"/>
    </row>
    <row r="35" spans="1:20" x14ac:dyDescent="0.35">
      <c r="H35" s="71"/>
      <c r="T35" s="24"/>
    </row>
    <row r="36" spans="1:20" x14ac:dyDescent="0.35">
      <c r="H36" s="71"/>
      <c r="T36" s="24"/>
    </row>
    <row r="37" spans="1:20" x14ac:dyDescent="0.35">
      <c r="H37" s="71"/>
      <c r="T37" s="24"/>
    </row>
    <row r="38" spans="1:20" x14ac:dyDescent="0.35">
      <c r="H38" s="71"/>
      <c r="T38" s="24"/>
    </row>
    <row r="39" spans="1:20" x14ac:dyDescent="0.35">
      <c r="H39" s="71"/>
      <c r="T39" s="24"/>
    </row>
    <row r="40" spans="1:20" x14ac:dyDescent="0.35">
      <c r="A40" s="19"/>
      <c r="H40" s="71"/>
    </row>
    <row r="41" spans="1:20" x14ac:dyDescent="0.35">
      <c r="H41" s="71"/>
    </row>
    <row r="42" spans="1:20" x14ac:dyDescent="0.35">
      <c r="H42" s="71"/>
    </row>
    <row r="43" spans="1:20" x14ac:dyDescent="0.35">
      <c r="H43" s="71"/>
    </row>
    <row r="44" spans="1:20" x14ac:dyDescent="0.35">
      <c r="H44" s="71"/>
    </row>
    <row r="45" spans="1:20" x14ac:dyDescent="0.35">
      <c r="H45" s="71"/>
    </row>
    <row r="46" spans="1:20" x14ac:dyDescent="0.35">
      <c r="H46" s="71"/>
    </row>
    <row r="47" spans="1:20" x14ac:dyDescent="0.35">
      <c r="H47" s="71"/>
    </row>
    <row r="48" spans="1:20" x14ac:dyDescent="0.35">
      <c r="H48" s="71"/>
    </row>
    <row r="54" spans="1:23" s="15" customFormat="1" x14ac:dyDescent="0.35">
      <c r="A54" s="19"/>
      <c r="F54" s="70"/>
      <c r="G54" s="34"/>
      <c r="H54" s="34"/>
      <c r="I54" s="69"/>
      <c r="J54" s="17"/>
      <c r="K54" s="17"/>
      <c r="L54" s="17"/>
      <c r="M54" s="17"/>
      <c r="N54" s="17"/>
      <c r="O54" s="17"/>
      <c r="P54" s="16"/>
      <c r="R54" s="17"/>
      <c r="S54" s="17"/>
      <c r="T54" s="18"/>
      <c r="U54" s="17"/>
      <c r="V54" s="34"/>
      <c r="W54" s="17"/>
    </row>
  </sheetData>
  <mergeCells count="1">
    <mergeCell ref="J5:N5"/>
  </mergeCells>
  <conditionalFormatting sqref="B7:T27">
    <cfRule type="cellIs" dxfId="0" priority="1" operator="lessThan">
      <formula>0</formula>
    </cfRule>
  </conditionalFormatting>
  <printOptions gridLines="1"/>
  <pageMargins left="0" right="0" top="0" bottom="0" header="0" footer="0"/>
  <pageSetup paperSize="9" scale="8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5</vt:i4>
      </vt:variant>
    </vt:vector>
  </HeadingPairs>
  <TitlesOfParts>
    <vt:vector size="9" baseType="lpstr">
      <vt:lpstr>Vos-laskelma 2023</vt:lpstr>
      <vt:lpstr>Vos-laskelma 2023 €as</vt:lpstr>
      <vt:lpstr>Kotikuntakorvaukset</vt:lpstr>
      <vt:lpstr>Pp-vos-erittely</vt:lpstr>
      <vt:lpstr>Kotikuntakorvaukset!Tulostusalue</vt:lpstr>
      <vt:lpstr>'Pp-vos-erittely'!Tulostusalue</vt:lpstr>
      <vt:lpstr>'Vos-laskelma 2023'!Tulostusalue</vt:lpstr>
      <vt:lpstr>'Vos-laskelma 2023 €as'!Tulostusalue</vt:lpstr>
      <vt:lpstr>'Pp-vos-erittely'!Tulostusotsikot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2024-03-08T10:56:47Z</dcterms:created>
  <dcterms:modified xsi:type="dcterms:W3CDTF">2024-03-08T10:59:26Z</dcterms:modified>
</cp:coreProperties>
</file>